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usdagcc-my.sharepoint.com/personal/katie_newman_usda_gov/Documents/Web Files/2026 for Posting/CN/"/>
    </mc:Choice>
  </mc:AlternateContent>
  <xr:revisionPtr revIDLastSave="0" documentId="8_{13B73FC5-ADDF-4F99-B2B3-74321A3EAEB9}" xr6:coauthVersionLast="47" xr6:coauthVersionMax="47" xr10:uidLastSave="{00000000-0000-0000-0000-000000000000}"/>
  <workbookProtection workbookAlgorithmName="SHA-512" workbookHashValue="N6FLEFqzjqQ4KeX6IcS6Owz6P0Hq8M8l9dhFAXl771Tu6cRUp4fy7AqgejsWWG9t2K9PpdAIzRIy4zII/a9SnA==" workbookSaltValue="AzeAPBCnKNBzB9Ib0BR/9A==" workbookSpinCount="100000" lockStructure="1"/>
  <bookViews>
    <workbookView xWindow="-108" yWindow="-108" windowWidth="23256" windowHeight="12456" xr2:uid="{00000000-000D-0000-FFFF-FFFF00000000}"/>
  </bookViews>
  <sheets>
    <sheet name="Instructions" sheetId="6" r:id="rId1"/>
    <sheet name="Federal Estimator" sheetId="5" r:id="rId2"/>
    <sheet name="Estimator wNonFed" sheetId="1" state="hidden" r:id="rId3"/>
    <sheet name="Reimbursement Rates" sheetId="4" r:id="rId4"/>
    <sheet name="ISP Tracker" sheetId="7" r:id="rId5"/>
  </sheets>
  <definedNames>
    <definedName name="Breakfree" localSheetId="1">'Federal Estimator'!$E$32:$E$56</definedName>
    <definedName name="Breakfree">'Estimator wNonFed'!$C$27:$C$51</definedName>
    <definedName name="Breakpaid" localSheetId="1">'Federal Estimator'!$F$32:$F$56</definedName>
    <definedName name="Breakpaid">'Estimator wNonFed'!$D$27:$D$51</definedName>
    <definedName name="extra2" localSheetId="1">'Federal Estimator'!$J$53:$J$54</definedName>
    <definedName name="extra2">'Estimator wNonFed'!$H$48:$H$49</definedName>
    <definedName name="Identified" localSheetId="1">'Federal Estimator'!$AA$5:$AH$12</definedName>
    <definedName name="Identified">'Estimator wNonFed'!$Y$1:$AF$7</definedName>
    <definedName name="LunchFree" localSheetId="1">'Federal Estimator'!$B$32:$B$56</definedName>
    <definedName name="LunchFree">'Estimator wNonFed'!$A$27:$A$51</definedName>
    <definedName name="LunchPaid" localSheetId="1">'Federal Estimator'!$C$32:$C$56</definedName>
    <definedName name="LunchPaid">'Estimator wNonFed'!$B$27:$B$51</definedName>
    <definedName name="_xlnm.Print_Area" localSheetId="2">'Estimator wNonFed'!$A$1:$L$22</definedName>
    <definedName name="_xlnm.Print_Area" localSheetId="1">'Federal Estimator'!$A$2:$L$27</definedName>
    <definedName name="_xlnm.Print_Area" localSheetId="0">Instructions!$B$2:$B$36</definedName>
    <definedName name="severe" localSheetId="1">'Federal Estimator'!$L$53:$L$54</definedName>
    <definedName name="severe">'Estimator wNonFed'!$J$48:$J$49</definedName>
    <definedName name="sixcents" localSheetId="1">'Federal Estimator'!$G$55:$G$56</definedName>
    <definedName name="sixcents">'Estimator wNonFed'!$E$50:$E$51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7" l="1"/>
  <c r="W27" i="5"/>
  <c r="W26" i="5"/>
  <c r="W25" i="5"/>
  <c r="W24" i="5"/>
  <c r="W23" i="5"/>
  <c r="W22" i="5"/>
  <c r="W21" i="5"/>
  <c r="W19" i="5"/>
  <c r="W17" i="5"/>
  <c r="W16" i="5"/>
  <c r="W14" i="5"/>
  <c r="W12" i="5"/>
  <c r="W13" i="5"/>
  <c r="W11" i="5"/>
  <c r="E11" i="7"/>
  <c r="F11" i="7" s="1"/>
  <c r="H11" i="7" s="1"/>
  <c r="I11" i="7" s="1"/>
  <c r="F17" i="7"/>
  <c r="E18" i="7"/>
  <c r="F18" i="7" s="1"/>
  <c r="E19" i="7"/>
  <c r="F19" i="7" s="1"/>
  <c r="E20" i="7"/>
  <c r="F20" i="7" s="1"/>
  <c r="E21" i="7"/>
  <c r="F21" i="7" s="1"/>
  <c r="E11" i="5"/>
  <c r="E13" i="5" s="1"/>
  <c r="E12" i="5" l="1"/>
  <c r="D22" i="5"/>
  <c r="E14" i="5"/>
  <c r="K22" i="5" s="1"/>
  <c r="D24" i="5"/>
  <c r="H21" i="7"/>
  <c r="I21" i="7" s="1"/>
  <c r="H20" i="7"/>
  <c r="I20" i="7" s="1"/>
  <c r="H19" i="7"/>
  <c r="I19" i="7" s="1"/>
  <c r="H18" i="7"/>
  <c r="I18" i="7" s="1"/>
  <c r="G58" i="5"/>
  <c r="G57" i="5"/>
  <c r="L54" i="5" a="1"/>
  <c r="L54" i="5" s="1"/>
  <c r="J54" i="5" a="1"/>
  <c r="J54" i="5" s="1"/>
  <c r="L53" i="5" a="1"/>
  <c r="L53" i="5" s="1"/>
  <c r="J53" i="5" a="1"/>
  <c r="J53" i="5" s="1"/>
  <c r="L51" i="5" a="1"/>
  <c r="L51" i="5" s="1"/>
  <c r="J51" i="5" a="1"/>
  <c r="J51" i="5" s="1"/>
  <c r="H17" i="7" l="1"/>
  <c r="I17" i="7" s="1"/>
  <c r="K21" i="5"/>
  <c r="D25" i="5"/>
  <c r="K18" i="5" s="1"/>
  <c r="J27" i="5" s="1"/>
  <c r="D23" i="5"/>
  <c r="K17" i="5" s="1"/>
  <c r="J26" i="5" s="1"/>
  <c r="X14" i="5"/>
  <c r="X10" i="5"/>
  <c r="E12" i="4"/>
  <c r="E21" i="4"/>
  <c r="E19" i="4"/>
  <c r="E11" i="4"/>
  <c r="X17" i="5" l="1"/>
  <c r="K19" i="5"/>
  <c r="E19" i="5" l="1"/>
  <c r="D19" i="5"/>
  <c r="E7" i="1"/>
  <c r="E8" i="1" s="1"/>
  <c r="E14" i="1"/>
  <c r="D14" i="1"/>
  <c r="E9" i="1" l="1"/>
  <c r="K17" i="1" s="1"/>
  <c r="K20" i="1" s="1"/>
  <c r="D19" i="1"/>
  <c r="D20" i="1" s="1"/>
  <c r="K13" i="1" s="1"/>
  <c r="D17" i="1"/>
  <c r="D18" i="1" s="1"/>
  <c r="K16" i="1" l="1"/>
  <c r="K19" i="1" s="1"/>
  <c r="K21" i="1" s="1"/>
  <c r="K12" i="1"/>
  <c r="K14" i="1" s="1"/>
  <c r="K27"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<sst xmlns="http://schemas.openxmlformats.org/spreadsheetml/2006/main" count="264" uniqueCount="203">
  <si>
    <t>Instructions for Community Eligibility Provision (CEP) Monthly Federal Reimbursement Estimator</t>
  </si>
  <si>
    <t>Use to estimate the level of Federal reimbursement received under CEP</t>
  </si>
  <si>
    <t xml:space="preserve">Cells shaded this blue color designate data entry cells. Enter the applicable data in these cells for the tool to make the appropriate calculations. </t>
  </si>
  <si>
    <t>Step 1: Calculate the Identified Student Percentage (ISP) reflective of April 1 of the current school year</t>
  </si>
  <si>
    <r>
      <t xml:space="preserve">ISP = (# identified students </t>
    </r>
    <r>
      <rPr>
        <sz val="12"/>
        <color rgb="FF000000"/>
        <rFont val="Aptos Narrow"/>
        <family val="2"/>
      </rPr>
      <t>÷</t>
    </r>
    <r>
      <rPr>
        <sz val="12"/>
        <color rgb="FF000000"/>
        <rFont val="Source Sans Pro"/>
        <family val="2"/>
      </rPr>
      <t xml:space="preserve"> # enrolled students) X 100</t>
    </r>
  </si>
  <si>
    <r>
      <rPr>
        <b/>
        <sz val="11"/>
        <color theme="1"/>
        <rFont val="Source Sans Pro"/>
        <family val="2"/>
      </rPr>
      <t>Step 1.1</t>
    </r>
    <r>
      <rPr>
        <sz val="11"/>
        <color theme="1"/>
        <rFont val="Source Sans Pro"/>
        <family val="2"/>
      </rPr>
      <t>: Enter the total number of identified students as of April 1  for the local educational agency, school, or group of schools considering CEP.</t>
    </r>
  </si>
  <si>
    <r>
      <t>o</t>
    </r>
    <r>
      <rPr>
        <b/>
        <sz val="11"/>
        <color theme="1"/>
        <rFont val="Source Sans Pro"/>
        <family val="2"/>
      </rPr>
      <t>   Identified students</t>
    </r>
    <r>
      <rPr>
        <sz val="11"/>
        <color theme="1"/>
        <rFont val="Source Sans Pro"/>
        <family val="2"/>
      </rPr>
      <t xml:space="preserve"> are students who are approved as eligible for free meals and who are not subject to verification. This definition (7 CFR 245.9(f)(1)(ii)) includes students directly certified for free school meals through participation in: </t>
    </r>
  </si>
  <si>
    <t xml:space="preserve">• SNAP; 
• Temporary Assistance for Needy Families (TANF); 
• Food Distribution Program on Indian Reservations (FDPIR); and 
• Medicaid, in States operating USDA’s Direct Certification with Medicaid Pilot Project (Only children directly certified as free may be included in the ISP. Students certified for reduced price meals are not included in the ISP but are accounted for via the CEP multiplier.) </t>
  </si>
  <si>
    <t xml:space="preserve">Identified students also include: </t>
  </si>
  <si>
    <t xml:space="preserve">• Children experiencing homelessness, as specified under section 725(a) of the McKinney-Vento Homeless Assistance Act [42 U.S.C. 11434a(2)]; 
• Children who have runaway and/or are experiencing homelessness and are served by programs established under the Runaway and Homeless Youth Act [42 U.S.C. 5701]; 
• Children who migrate, as specified under section 1309 of the Elementary and Secondary Education Act of 1965 [20 U.S.C. 6399]; 
• Children placed in foster care, certified through means other than a household application; 
• Children enrolled in a federally funded Head Start Program or comparable State-funded Head Start or pre-kindergarten program; and 
• Non-applicant students approved by local education officials, such as a principal, based on available information. 
</t>
  </si>
  <si>
    <t>o   Students who are categorically eligible based on information, such as a case number, submitted through an application may be included in the identified student count if LEA staff can verify the case number with the appropriate agency and convert the student to “directly certified” in the LEA’s certification system.</t>
  </si>
  <si>
    <r>
      <t xml:space="preserve">Step 1.2: </t>
    </r>
    <r>
      <rPr>
        <sz val="11"/>
        <color theme="1"/>
        <rFont val="Source Sans Pro"/>
        <family val="2"/>
      </rPr>
      <t>Enter the total student enrollment reflective of April 1</t>
    </r>
    <r>
      <rPr>
        <b/>
        <sz val="11"/>
        <color theme="1"/>
        <rFont val="Source Sans Pro"/>
        <family val="2"/>
      </rPr>
      <t xml:space="preserve"> </t>
    </r>
    <r>
      <rPr>
        <sz val="11"/>
        <color theme="1"/>
        <rFont val="Source Sans Pro"/>
        <family val="2"/>
      </rPr>
      <t xml:space="preserve"> for the local educational agency, school, or group of schools considering CEP.</t>
    </r>
  </si>
  <si>
    <t>Step 2: Federal Reimbursement Rates</t>
  </si>
  <si>
    <t>o   Use the drop down menus to select your current free and paid reimbursement rates for the NSLP and SBP.</t>
  </si>
  <si>
    <r>
      <t>o</t>
    </r>
    <r>
      <rPr>
        <sz val="7"/>
        <color indexed="8"/>
        <rFont val="Source Sans Pro"/>
        <family val="2"/>
      </rPr>
      <t xml:space="preserve">   </t>
    </r>
    <r>
      <rPr>
        <sz val="11"/>
        <color theme="1"/>
        <rFont val="Source Sans Pro"/>
        <family val="2"/>
      </rPr>
      <t>The reimbursement rates table in the lower left of the Federal Estimator worksheet is unprotected and may be updated each year.</t>
    </r>
  </si>
  <si>
    <r>
      <t>o</t>
    </r>
    <r>
      <rPr>
        <sz val="7"/>
        <color indexed="8"/>
        <rFont val="Source Sans Pro"/>
        <family val="2"/>
      </rPr>
      <t xml:space="preserve">   </t>
    </r>
    <r>
      <rPr>
        <sz val="11"/>
        <color theme="1"/>
        <rFont val="Source Sans Pro"/>
        <family val="2"/>
      </rPr>
      <t xml:space="preserve">If you do not know your reimbursement rates, go to the Reimbursement Rates sheet: </t>
    </r>
  </si>
  <si>
    <t>Reimbursement Rates Sheet</t>
  </si>
  <si>
    <r>
      <t>o</t>
    </r>
    <r>
      <rPr>
        <sz val="7"/>
        <color indexed="8"/>
        <rFont val="Source Sans Pro"/>
        <family val="2"/>
      </rPr>
      <t xml:space="preserve">   </t>
    </r>
    <r>
      <rPr>
        <sz val="11"/>
        <color theme="1"/>
        <rFont val="Source Sans Pro"/>
        <family val="2"/>
      </rPr>
      <t>If your reimbursement rate is not listed in the drop down menu, enter your reimbursement rate in the table in the lower left of the worksheet. Enter reimbursement rates in blank cells B46, C46, E43, or F43 under "----OTHER----".  Once entered into the table, select your reimbursement rate from the drop down menu under the “OTHER” header.</t>
    </r>
  </si>
  <si>
    <t xml:space="preserve">o   If your School Food Authority is certified to receive the 9 cents performance-based reimbursement, select $0.09 from the drop down menu.  </t>
  </si>
  <si>
    <t>Step 3: Monthly Meal Data</t>
  </si>
  <si>
    <r>
      <rPr>
        <b/>
        <sz val="11"/>
        <color theme="1"/>
        <rFont val="Source Sans Pro"/>
        <family val="2"/>
      </rPr>
      <t>Step 3.1:</t>
    </r>
    <r>
      <rPr>
        <sz val="11"/>
        <color theme="1"/>
        <rFont val="Source Sans Pro"/>
        <family val="2"/>
      </rPr>
      <t xml:space="preserve"> Enter the total number of lunches served in a month for the local educational agency, school, or group of schools considering CEP.</t>
    </r>
  </si>
  <si>
    <r>
      <rPr>
        <b/>
        <sz val="11"/>
        <color theme="1"/>
        <rFont val="Source Sans Pro"/>
        <family val="2"/>
      </rPr>
      <t>Step 3.2:</t>
    </r>
    <r>
      <rPr>
        <sz val="11"/>
        <color theme="1"/>
        <rFont val="Source Sans Pro"/>
        <family val="2"/>
      </rPr>
      <t xml:space="preserve"> Enter the total number of breakfasts served in a month for the local educational agency, school, or group of schools considering CEP.</t>
    </r>
  </si>
  <si>
    <t>Step 4: Anticipated Participation Change Due to Serving All Free Meals</t>
  </si>
  <si>
    <r>
      <rPr>
        <b/>
        <sz val="11"/>
        <color theme="1"/>
        <rFont val="Source Sans Pro"/>
        <family val="2"/>
      </rPr>
      <t>Step 4.1:</t>
    </r>
    <r>
      <rPr>
        <sz val="11"/>
        <color theme="1"/>
        <rFont val="Source Sans Pro"/>
        <family val="2"/>
      </rPr>
      <t xml:space="preserve"> If you anticipate that participation will increase or decrease due to all meals being served free, enter the estimated percent change in participation.  For more information regarding CEP impacts on student participation, see:</t>
    </r>
  </si>
  <si>
    <t>CEP Characteristics Study</t>
  </si>
  <si>
    <t>Step 5: Results-Estimated CEP Monthly Federal Reimbursements</t>
  </si>
  <si>
    <r>
      <t xml:space="preserve">o   These results provide an </t>
    </r>
    <r>
      <rPr>
        <i/>
        <sz val="11"/>
        <color indexed="8"/>
        <rFont val="Source Sans Pro"/>
        <family val="2"/>
      </rPr>
      <t>estimate</t>
    </r>
    <r>
      <rPr>
        <sz val="11"/>
        <color theme="1"/>
        <rFont val="Source Sans Pro"/>
        <family val="2"/>
      </rPr>
      <t xml:space="preserve"> of monthly Federal reimbursements (monthly totals and per meal) under CEP, based on data entered in steps 1-4 above.</t>
    </r>
  </si>
  <si>
    <t>Step 6: Optional Comparison</t>
  </si>
  <si>
    <t>Federal Reimbursement under CEP vs. Non-CEP Federal Reimbursement + Student Payments</t>
  </si>
  <si>
    <r>
      <rPr>
        <b/>
        <sz val="11"/>
        <color theme="1"/>
        <rFont val="Source Sans Pro"/>
        <family val="2"/>
      </rPr>
      <t xml:space="preserve">Step 6.1: </t>
    </r>
    <r>
      <rPr>
        <sz val="11"/>
        <color theme="1"/>
        <rFont val="Source Sans Pro"/>
        <family val="2"/>
      </rPr>
      <t>Enter current monthly Federal reimbursements plus student payment revenue (add together and enter a total) for lunch.</t>
    </r>
  </si>
  <si>
    <r>
      <t xml:space="preserve">Step 6.2: </t>
    </r>
    <r>
      <rPr>
        <sz val="11"/>
        <color theme="1"/>
        <rFont val="Source Sans Pro"/>
        <family val="2"/>
      </rPr>
      <t>Enter current monthly Federal reimbursements plus student payment revenue (add together and enter a total) for breakfast.</t>
    </r>
  </si>
  <si>
    <t>Step 6 Continued: The CEP Difference</t>
  </si>
  <si>
    <r>
      <t xml:space="preserve">o   This section displays the difference between the </t>
    </r>
    <r>
      <rPr>
        <i/>
        <sz val="11"/>
        <color theme="1"/>
        <rFont val="Source Sans Pro"/>
        <family val="2"/>
      </rPr>
      <t>estimated</t>
    </r>
    <r>
      <rPr>
        <sz val="11"/>
        <color theme="1"/>
        <rFont val="Source Sans Pro"/>
        <family val="2"/>
      </rPr>
      <t xml:space="preserve"> Federal reimbursement operating under CEP and the current combined Federal reimbursements and student payments (if applicable).</t>
    </r>
  </si>
  <si>
    <r>
      <t xml:space="preserve">o   If the differences boxes in cells J26, J27, and K27 are GREEN, then CEP is </t>
    </r>
    <r>
      <rPr>
        <i/>
        <sz val="11"/>
        <color indexed="8"/>
        <rFont val="Source Sans Pro"/>
        <family val="2"/>
      </rPr>
      <t>estimated</t>
    </r>
    <r>
      <rPr>
        <sz val="11"/>
        <color theme="1"/>
        <rFont val="Source Sans Pro"/>
        <family val="2"/>
      </rPr>
      <t xml:space="preserve"> to generate the same or more Federal revenue.  If the differences in cells J26, J27, and K27 are RED, then current counting and claiming procedures is </t>
    </r>
    <r>
      <rPr>
        <i/>
        <sz val="11"/>
        <color theme="1"/>
        <rFont val="Source Sans Pro"/>
        <family val="2"/>
      </rPr>
      <t xml:space="preserve">estimated </t>
    </r>
    <r>
      <rPr>
        <sz val="11"/>
        <color theme="1"/>
        <rFont val="Source Sans Pro"/>
        <family val="2"/>
      </rPr>
      <t>to generate higher Federal revenue. LEAs will need to assess the availability of non-Federal funding sources to cover any meal costs above the Federal reimbursements.</t>
    </r>
  </si>
  <si>
    <r>
      <rPr>
        <b/>
        <sz val="16"/>
        <rFont val="Source Sans Pro"/>
        <family val="2"/>
      </rPr>
      <t>Community Eligibility Provision (CEP) Monthly Federal Reimbursement Estimator</t>
    </r>
    <r>
      <rPr>
        <b/>
        <u/>
        <sz val="16"/>
        <rFont val="Source Sans Pro"/>
        <family val="2"/>
      </rPr>
      <t xml:space="preserve">
</t>
    </r>
    <r>
      <rPr>
        <sz val="12"/>
        <rFont val="Source Sans Pro"/>
        <family val="2"/>
      </rPr>
      <t xml:space="preserve">Use to </t>
    </r>
    <r>
      <rPr>
        <b/>
        <sz val="12"/>
        <rFont val="Source Sans Pro"/>
        <family val="2"/>
      </rPr>
      <t>estimate</t>
    </r>
    <r>
      <rPr>
        <sz val="12"/>
        <rFont val="Source Sans Pro"/>
        <family val="2"/>
      </rPr>
      <t xml:space="preserve"> the level of Federal reimbursement received under the CEP</t>
    </r>
  </si>
  <si>
    <t>Federal Reimbursement Rates Finder Tab</t>
  </si>
  <si>
    <t>District Name:</t>
  </si>
  <si>
    <t>Enter Data in Blue Cells</t>
  </si>
  <si>
    <r>
      <t xml:space="preserve">Step 1:  Calculating the Identified Student Percentage
</t>
    </r>
    <r>
      <rPr>
        <sz val="12"/>
        <color indexed="8"/>
        <rFont val="Source Sans Pro"/>
        <family val="2"/>
      </rPr>
      <t xml:space="preserve">If grouping schools, use the grouping calculator to assist in determining </t>
    </r>
    <r>
      <rPr>
        <b/>
        <sz val="12"/>
        <color rgb="FF000000"/>
        <rFont val="Source Sans Pro"/>
        <family val="2"/>
      </rPr>
      <t>1.1</t>
    </r>
    <r>
      <rPr>
        <sz val="12"/>
        <color indexed="8"/>
        <rFont val="Source Sans Pro"/>
        <family val="2"/>
      </rPr>
      <t xml:space="preserve"> and </t>
    </r>
    <r>
      <rPr>
        <b/>
        <sz val="12"/>
        <color rgb="FF000000"/>
        <rFont val="Source Sans Pro"/>
        <family val="2"/>
      </rPr>
      <t>1.2</t>
    </r>
    <r>
      <rPr>
        <sz val="12"/>
        <color indexed="8"/>
        <rFont val="Source Sans Pro"/>
        <family val="2"/>
      </rPr>
      <t>.</t>
    </r>
  </si>
  <si>
    <r>
      <rPr>
        <b/>
        <sz val="13"/>
        <color indexed="8"/>
        <rFont val="Source Sans Pro"/>
        <family val="2"/>
      </rPr>
      <t>Step 2:  Federal Reimbursement Rates</t>
    </r>
    <r>
      <rPr>
        <b/>
        <sz val="14"/>
        <color indexed="8"/>
        <rFont val="Source Sans Pro"/>
        <family val="2"/>
      </rPr>
      <t xml:space="preserve">
</t>
    </r>
    <r>
      <rPr>
        <sz val="11"/>
        <color rgb="FF000000"/>
        <rFont val="Source Sans Pro"/>
        <family val="2"/>
      </rPr>
      <t xml:space="preserve">Select the current reimbursement rates used for each program </t>
    </r>
  </si>
  <si>
    <r>
      <rPr>
        <b/>
        <sz val="14"/>
        <color indexed="8"/>
        <rFont val="Source Sans Pro"/>
        <family val="2"/>
      </rPr>
      <t>Grouping Calculator</t>
    </r>
    <r>
      <rPr>
        <sz val="11"/>
        <color theme="1"/>
        <rFont val="Source Sans Pro"/>
        <family val="2"/>
      </rPr>
      <t xml:space="preserve">
Use this calculator to determine the grouped identified student number and enrollment number to enter into Step 1</t>
    </r>
  </si>
  <si>
    <t>Step 1 data for school groupings</t>
  </si>
  <si>
    <r>
      <t>Enter the number of identified students and enrolled students that is reflective of April 1</t>
    </r>
    <r>
      <rPr>
        <vertAlign val="superscript"/>
        <sz val="11"/>
        <color indexed="8"/>
        <rFont val="Source Sans Pro"/>
        <family val="2"/>
      </rPr>
      <t>st</t>
    </r>
    <r>
      <rPr>
        <sz val="11"/>
        <color indexed="8"/>
        <rFont val="Source Sans Pro"/>
        <family val="2"/>
      </rPr>
      <t xml:space="preserve"> in 1.1 and 1.2</t>
    </r>
  </si>
  <si>
    <t>Definition of "Identified Students"</t>
  </si>
  <si>
    <t>(without the $0.09). 
The additional $0.09 is applied in the next box</t>
  </si>
  <si>
    <t xml:space="preserve">Total number of identified students in </t>
  </si>
  <si>
    <r>
      <rPr>
        <b/>
        <sz val="12"/>
        <rFont val="Source Sans Pro"/>
        <family val="2"/>
      </rPr>
      <t>1.1)</t>
    </r>
    <r>
      <rPr>
        <sz val="12"/>
        <rFont val="Source Sans Pro"/>
        <family val="2"/>
      </rPr>
      <t xml:space="preserve">   Enter the number of identified students</t>
    </r>
  </si>
  <si>
    <t>Lunch</t>
  </si>
  <si>
    <t>Breakfast</t>
  </si>
  <si>
    <r>
      <t xml:space="preserve">School Name
</t>
    </r>
    <r>
      <rPr>
        <sz val="10"/>
        <color indexed="8"/>
        <rFont val="Source Sans Pro"/>
        <family val="2"/>
      </rPr>
      <t>Enter the name of each school that will be grouped under the same identified student percentage</t>
    </r>
  </si>
  <si>
    <r>
      <t xml:space="preserve">Identified Students
</t>
    </r>
    <r>
      <rPr>
        <sz val="9"/>
        <color indexed="8"/>
        <rFont val="Source Sans Pro"/>
        <family val="2"/>
      </rPr>
      <t>Enter the number of identified students for each school entered in the first column</t>
    </r>
  </si>
  <si>
    <r>
      <t xml:space="preserve">Enrollment
</t>
    </r>
    <r>
      <rPr>
        <sz val="9"/>
        <color indexed="8"/>
        <rFont val="Source Sans Pro"/>
        <family val="2"/>
      </rPr>
      <t>Enter the number of students enrolled in each school entered in the first column</t>
    </r>
  </si>
  <si>
    <t>Individual school ISP</t>
  </si>
  <si>
    <r>
      <t xml:space="preserve">group
</t>
    </r>
    <r>
      <rPr>
        <sz val="10"/>
        <color theme="1"/>
        <rFont val="Source Sans Pro"/>
        <family val="2"/>
      </rPr>
      <t>Enter this figure in 1.1</t>
    </r>
  </si>
  <si>
    <r>
      <t xml:space="preserve">                 </t>
    </r>
    <r>
      <rPr>
        <b/>
        <sz val="12"/>
        <rFont val="Source Sans Pro"/>
        <family val="2"/>
      </rPr>
      <t xml:space="preserve">    1.2)</t>
    </r>
    <r>
      <rPr>
        <sz val="12"/>
        <rFont val="Source Sans Pro"/>
        <family val="2"/>
      </rPr>
      <t xml:space="preserve">  Enter the </t>
    </r>
    <r>
      <rPr>
        <b/>
        <sz val="12"/>
        <rFont val="Source Sans Pro"/>
        <family val="2"/>
      </rPr>
      <t xml:space="preserve">total </t>
    </r>
    <r>
      <rPr>
        <sz val="12"/>
        <rFont val="Source Sans Pro"/>
        <family val="2"/>
      </rPr>
      <t>student enrollment</t>
    </r>
  </si>
  <si>
    <t>Free</t>
  </si>
  <si>
    <t xml:space="preserve">                      ISP Base Number, rounded to 4 decimal places =</t>
  </si>
  <si>
    <t xml:space="preserve">                                                                                  Identified Student Percentage (ISP)=                                                                                                                           .                                                    (This percentage must be at least 25% to be eligible)</t>
  </si>
  <si>
    <t>Paid</t>
  </si>
  <si>
    <t xml:space="preserve">Total number of students enrolled in </t>
  </si>
  <si>
    <r>
      <t xml:space="preserve">                                             Percentage of meals reimbursed at the Federal </t>
    </r>
    <r>
      <rPr>
        <b/>
        <sz val="11"/>
        <color theme="1" tint="0.14999847407452621"/>
        <rFont val="Source Sans Pro"/>
        <family val="2"/>
      </rPr>
      <t>free</t>
    </r>
    <r>
      <rPr>
        <sz val="11"/>
        <color theme="1" tint="0.14999847407452621"/>
        <rFont val="Source Sans Pro"/>
        <family val="2"/>
      </rPr>
      <t xml:space="preserve"> rate =</t>
    </r>
  </si>
  <si>
    <t>Select "$0.09" if the SFA is certified for the additional $0.09.</t>
  </si>
  <si>
    <r>
      <t xml:space="preserve">group 
</t>
    </r>
    <r>
      <rPr>
        <sz val="10"/>
        <color theme="1"/>
        <rFont val="Source Sans Pro"/>
        <family val="2"/>
      </rPr>
      <t>Enter this figure in 1.2</t>
    </r>
  </si>
  <si>
    <r>
      <t xml:space="preserve">                                            Percentage of meals reimbursed at the Federal</t>
    </r>
    <r>
      <rPr>
        <b/>
        <sz val="11"/>
        <color theme="1" tint="0.14999847407452621"/>
        <rFont val="Source Sans Pro"/>
        <family val="2"/>
      </rPr>
      <t xml:space="preserve"> paid</t>
    </r>
    <r>
      <rPr>
        <sz val="11"/>
        <color theme="1" tint="0.14999847407452621"/>
        <rFont val="Source Sans Pro"/>
        <family val="2"/>
      </rPr>
      <t xml:space="preserve"> rate =</t>
    </r>
  </si>
  <si>
    <r>
      <t xml:space="preserve">Step 3:  Monthly Meal Data
</t>
    </r>
    <r>
      <rPr>
        <sz val="12"/>
        <rFont val="Source Sans Pro"/>
        <family val="2"/>
      </rPr>
      <t xml:space="preserve">Enter in the number of </t>
    </r>
    <r>
      <rPr>
        <b/>
        <sz val="12"/>
        <rFont val="Source Sans Pro"/>
        <family val="2"/>
      </rPr>
      <t>lunches</t>
    </r>
    <r>
      <rPr>
        <sz val="12"/>
        <rFont val="Source Sans Pro"/>
        <family val="2"/>
      </rPr>
      <t xml:space="preserve"> and/or </t>
    </r>
    <r>
      <rPr>
        <b/>
        <sz val="12"/>
        <rFont val="Source Sans Pro"/>
        <family val="2"/>
      </rPr>
      <t xml:space="preserve">breakfasts </t>
    </r>
    <r>
      <rPr>
        <sz val="12"/>
        <rFont val="Source Sans Pro"/>
        <family val="2"/>
      </rPr>
      <t xml:space="preserve">served in a month in </t>
    </r>
    <r>
      <rPr>
        <b/>
        <sz val="12"/>
        <rFont val="Source Sans Pro"/>
        <family val="2"/>
      </rPr>
      <t>3.1</t>
    </r>
    <r>
      <rPr>
        <sz val="12"/>
        <rFont val="Source Sans Pro"/>
        <family val="2"/>
      </rPr>
      <t xml:space="preserve"> and </t>
    </r>
    <r>
      <rPr>
        <b/>
        <sz val="12"/>
        <rFont val="Source Sans Pro"/>
        <family val="2"/>
      </rPr>
      <t>3.2</t>
    </r>
  </si>
  <si>
    <r>
      <rPr>
        <b/>
        <sz val="12"/>
        <color rgb="FF000000"/>
        <rFont val="Source Sans Pro"/>
        <family val="2"/>
      </rPr>
      <t xml:space="preserve">Step 5: Results-
Estimated CEP </t>
    </r>
    <r>
      <rPr>
        <b/>
        <sz val="12"/>
        <color indexed="8"/>
        <rFont val="Source Sans Pro"/>
        <family val="2"/>
      </rPr>
      <t>Monthly Federal Reimbursements</t>
    </r>
  </si>
  <si>
    <t>Identified student percentage for group</t>
  </si>
  <si>
    <r>
      <t>3.1)</t>
    </r>
    <r>
      <rPr>
        <sz val="12"/>
        <rFont val="Source Sans Pro"/>
        <family val="2"/>
      </rPr>
      <t xml:space="preserve">  Enter the total number of </t>
    </r>
    <r>
      <rPr>
        <b/>
        <sz val="12"/>
        <rFont val="Source Sans Pro"/>
        <family val="2"/>
      </rPr>
      <t>lunches</t>
    </r>
    <r>
      <rPr>
        <sz val="12"/>
        <rFont val="Source Sans Pro"/>
        <family val="2"/>
      </rPr>
      <t xml:space="preserve"> served in a month:</t>
    </r>
  </si>
  <si>
    <r>
      <t xml:space="preserve">Reimbursement for </t>
    </r>
    <r>
      <rPr>
        <b/>
        <sz val="11"/>
        <rFont val="Source Sans Pro"/>
        <family val="2"/>
      </rPr>
      <t>lunch</t>
    </r>
    <r>
      <rPr>
        <sz val="11"/>
        <rFont val="Source Sans Pro"/>
        <family val="2"/>
      </rPr>
      <t xml:space="preserve"> =</t>
    </r>
  </si>
  <si>
    <r>
      <t>3.2)</t>
    </r>
    <r>
      <rPr>
        <sz val="12"/>
        <rFont val="Source Sans Pro"/>
        <family val="2"/>
      </rPr>
      <t xml:space="preserve">  Enter the total number of</t>
    </r>
    <r>
      <rPr>
        <b/>
        <sz val="12"/>
        <rFont val="Source Sans Pro"/>
        <family val="2"/>
      </rPr>
      <t xml:space="preserve"> breakfasts</t>
    </r>
    <r>
      <rPr>
        <sz val="12"/>
        <rFont val="Source Sans Pro"/>
        <family val="2"/>
      </rPr>
      <t xml:space="preserve"> served in a month:</t>
    </r>
  </si>
  <si>
    <r>
      <t xml:space="preserve">Reimbursement for </t>
    </r>
    <r>
      <rPr>
        <b/>
        <sz val="11"/>
        <rFont val="Source Sans Pro"/>
        <family val="2"/>
      </rPr>
      <t>breakfast</t>
    </r>
    <r>
      <rPr>
        <sz val="11"/>
        <rFont val="Source Sans Pro"/>
        <family val="2"/>
      </rPr>
      <t xml:space="preserve"> =</t>
    </r>
  </si>
  <si>
    <t>Total number of MEALS served in a month:</t>
  </si>
  <si>
    <t>Total Reimbursement Level=</t>
  </si>
  <si>
    <r>
      <t xml:space="preserve">Step 4:  </t>
    </r>
    <r>
      <rPr>
        <sz val="11"/>
        <color theme="1"/>
        <rFont val="Source Sans Pro"/>
        <family val="2"/>
      </rPr>
      <t xml:space="preserve">Anticipated Participation Change due to serving all </t>
    </r>
    <r>
      <rPr>
        <b/>
        <sz val="11"/>
        <color theme="1"/>
        <rFont val="Source Sans Pro"/>
        <family val="2"/>
      </rPr>
      <t>free</t>
    </r>
    <r>
      <rPr>
        <sz val="11"/>
        <color theme="1"/>
        <rFont val="Source Sans Pro"/>
        <family val="2"/>
      </rPr>
      <t xml:space="preserve"> meals (for example enter 2 for 2%):</t>
    </r>
  </si>
  <si>
    <t>NLSP</t>
  </si>
  <si>
    <t>SBP</t>
  </si>
  <si>
    <r>
      <t xml:space="preserve">Federal Reimbursement per </t>
    </r>
    <r>
      <rPr>
        <b/>
        <sz val="11"/>
        <color theme="1" tint="0.14999847407452621"/>
        <rFont val="Source Sans Pro"/>
        <family val="2"/>
      </rPr>
      <t>lunch</t>
    </r>
    <r>
      <rPr>
        <sz val="11"/>
        <color theme="1" tint="0.14999847407452621"/>
        <rFont val="Source Sans Pro"/>
        <family val="2"/>
      </rPr>
      <t>=</t>
    </r>
  </si>
  <si>
    <r>
      <t xml:space="preserve">Total number of </t>
    </r>
    <r>
      <rPr>
        <b/>
        <sz val="11"/>
        <color theme="1" tint="0.14999847407452621"/>
        <rFont val="Source Sans Pro"/>
        <family val="2"/>
      </rPr>
      <t xml:space="preserve">lunches </t>
    </r>
    <r>
      <rPr>
        <sz val="11"/>
        <color theme="1" tint="0.14999847407452621"/>
        <rFont val="Source Sans Pro"/>
        <family val="2"/>
      </rPr>
      <t xml:space="preserve">reimbursed at </t>
    </r>
    <r>
      <rPr>
        <b/>
        <sz val="11"/>
        <color theme="1" tint="0.14999847407452621"/>
        <rFont val="Source Sans Pro"/>
        <family val="2"/>
      </rPr>
      <t xml:space="preserve">free </t>
    </r>
    <r>
      <rPr>
        <sz val="11"/>
        <color theme="1" tint="0.14999847407452621"/>
        <rFont val="Source Sans Pro"/>
        <family val="2"/>
      </rPr>
      <t>rate=</t>
    </r>
  </si>
  <si>
    <r>
      <t xml:space="preserve">Federal Reimbursement per </t>
    </r>
    <r>
      <rPr>
        <b/>
        <sz val="11"/>
        <color theme="1" tint="0.14999847407452621"/>
        <rFont val="Source Sans Pro"/>
        <family val="2"/>
      </rPr>
      <t>breakfast</t>
    </r>
    <r>
      <rPr>
        <sz val="11"/>
        <color theme="1" tint="0.14999847407452621"/>
        <rFont val="Source Sans Pro"/>
        <family val="2"/>
      </rPr>
      <t>=</t>
    </r>
  </si>
  <si>
    <r>
      <t xml:space="preserve">Total number of </t>
    </r>
    <r>
      <rPr>
        <b/>
        <sz val="11"/>
        <color theme="1" tint="0.14999847407452621"/>
        <rFont val="Source Sans Pro"/>
        <family val="2"/>
      </rPr>
      <t>lunches</t>
    </r>
    <r>
      <rPr>
        <sz val="11"/>
        <color theme="1" tint="0.14999847407452621"/>
        <rFont val="Source Sans Pro"/>
        <family val="2"/>
      </rPr>
      <t xml:space="preserve"> reimbursed at the </t>
    </r>
    <r>
      <rPr>
        <b/>
        <sz val="11"/>
        <color theme="1" tint="0.14999847407452621"/>
        <rFont val="Source Sans Pro"/>
        <family val="2"/>
      </rPr>
      <t>paid</t>
    </r>
    <r>
      <rPr>
        <sz val="11"/>
        <color theme="1" tint="0.14999847407452621"/>
        <rFont val="Source Sans Pro"/>
        <family val="2"/>
      </rPr>
      <t xml:space="preserve"> rate=</t>
    </r>
  </si>
  <si>
    <r>
      <t>Step 6: Optional Comparison:</t>
    </r>
    <r>
      <rPr>
        <sz val="11"/>
        <color indexed="63"/>
        <rFont val="Source Sans Pro"/>
        <family val="2"/>
      </rPr>
      <t xml:space="preserve"> Enter current monthly Federal reimbursements and student payment revenue</t>
    </r>
  </si>
  <si>
    <r>
      <t xml:space="preserve">Total number of </t>
    </r>
    <r>
      <rPr>
        <b/>
        <sz val="11"/>
        <color theme="1" tint="0.14999847407452621"/>
        <rFont val="Source Sans Pro"/>
        <family val="2"/>
      </rPr>
      <t>breakfasts</t>
    </r>
    <r>
      <rPr>
        <sz val="11"/>
        <color theme="1" tint="0.14999847407452621"/>
        <rFont val="Source Sans Pro"/>
        <family val="2"/>
      </rPr>
      <t xml:space="preserve"> reimbursed at </t>
    </r>
    <r>
      <rPr>
        <b/>
        <sz val="11"/>
        <color theme="1" tint="0.14999847407452621"/>
        <rFont val="Source Sans Pro"/>
        <family val="2"/>
      </rPr>
      <t xml:space="preserve">free </t>
    </r>
    <r>
      <rPr>
        <sz val="11"/>
        <color theme="1" tint="0.14999847407452621"/>
        <rFont val="Source Sans Pro"/>
        <family val="2"/>
      </rPr>
      <t>rate=</t>
    </r>
  </si>
  <si>
    <r>
      <t xml:space="preserve">                   6.1) </t>
    </r>
    <r>
      <rPr>
        <sz val="11"/>
        <color theme="1" tint="0.14999847407452621"/>
        <rFont val="Source Sans Pro"/>
        <family val="2"/>
      </rPr>
      <t>Lunch</t>
    </r>
    <r>
      <rPr>
        <b/>
        <sz val="11"/>
        <color theme="1" tint="0.14999847407452621"/>
        <rFont val="Source Sans Pro"/>
        <family val="2"/>
      </rPr>
      <t>=</t>
    </r>
  </si>
  <si>
    <r>
      <t xml:space="preserve">Total number of </t>
    </r>
    <r>
      <rPr>
        <b/>
        <sz val="11"/>
        <color theme="1" tint="0.14999847407452621"/>
        <rFont val="Source Sans Pro"/>
        <family val="2"/>
      </rPr>
      <t>breakfasts</t>
    </r>
    <r>
      <rPr>
        <sz val="11"/>
        <color theme="1" tint="0.14999847407452621"/>
        <rFont val="Source Sans Pro"/>
        <family val="2"/>
      </rPr>
      <t xml:space="preserve"> reimbursed at the </t>
    </r>
    <r>
      <rPr>
        <b/>
        <sz val="11"/>
        <color theme="1" tint="0.14999847407452621"/>
        <rFont val="Source Sans Pro"/>
        <family val="2"/>
      </rPr>
      <t>paid</t>
    </r>
    <r>
      <rPr>
        <sz val="11"/>
        <color theme="1" tint="0.14999847407452621"/>
        <rFont val="Source Sans Pro"/>
        <family val="2"/>
      </rPr>
      <t xml:space="preserve"> rate=</t>
    </r>
  </si>
  <si>
    <r>
      <t xml:space="preserve">           6.2) </t>
    </r>
    <r>
      <rPr>
        <sz val="11"/>
        <color theme="1" tint="0.14999847407452621"/>
        <rFont val="Source Sans Pro"/>
        <family val="2"/>
      </rPr>
      <t>Breakfast</t>
    </r>
    <r>
      <rPr>
        <b/>
        <sz val="11"/>
        <color theme="1" tint="0.14999847407452621"/>
        <rFont val="Source Sans Pro"/>
        <family val="2"/>
      </rPr>
      <t>=</t>
    </r>
  </si>
  <si>
    <t>Step 6 Continued: 
CEP Difference</t>
  </si>
  <si>
    <t>Lunch
 Difference=</t>
  </si>
  <si>
    <t>Total Difference</t>
  </si>
  <si>
    <t>This section displays the estimated difference between operating CEP and the current Federal reimbursements and student payments (if applicable). If the differences boxes are GREEN, then CEP is estimated to generate the same or more Federal revenue. If the boxes are RED, then current procedures are estimated to generate higher Federal revenue.</t>
  </si>
  <si>
    <t>Breakfast
 Difference=</t>
  </si>
  <si>
    <t>Reimbursement Rates - SY 2025-2026</t>
  </si>
  <si>
    <r>
      <rPr>
        <sz val="12"/>
        <color theme="1"/>
        <rFont val="Source Sans Pro"/>
        <family val="2"/>
      </rPr>
      <t>Each year, update the annual reimbursement rates. If reimbursement rate used for a SFA is not listed, enter the rate in the blank cells under
 "</t>
    </r>
    <r>
      <rPr>
        <sz val="12"/>
        <color indexed="8"/>
        <rFont val="Source Sans Pro"/>
        <family val="2"/>
      </rPr>
      <t>----OTHER----".</t>
    </r>
  </si>
  <si>
    <t>LUNCH</t>
  </si>
  <si>
    <t>BREAKFAST</t>
  </si>
  <si>
    <t>Rate Type</t>
  </si>
  <si>
    <t>FREE</t>
  </si>
  <si>
    <t>PAID</t>
  </si>
  <si>
    <t>Default</t>
  </si>
  <si>
    <t>--CONTIGUOUS--</t>
  </si>
  <si>
    <t>Less than 60%</t>
  </si>
  <si>
    <t>Non-Severe need</t>
  </si>
  <si>
    <t>60% or more</t>
  </si>
  <si>
    <t>Severe need</t>
  </si>
  <si>
    <t>Maximum rate</t>
  </si>
  <si>
    <t>----ALASKA----</t>
  </si>
  <si>
    <t>----GUAM----              ----HAWAII----           ---PUERTO RICO---   -- VIRGIN ISLANDS--</t>
  </si>
  <si>
    <t xml:space="preserve"> ----GUAM----               ----HAWAII----               ---PUERTO RICO---       --VIRGIN ISLANDS--</t>
  </si>
  <si>
    <t>----GUAM----              ----HAWAII----       --PUERTO RICO--    -VIRGIN ISLANDS-</t>
  </si>
  <si>
    <t>----GUAM----                           ----HAWAII----                         ---PUERTO RICO---                 --VIRGIN ISLANDS--</t>
  </si>
  <si>
    <t>----OTHER----</t>
  </si>
  <si>
    <t>Enter rates below  "OTHER" if rate is not listed above</t>
  </si>
  <si>
    <t>Enter rates</t>
  </si>
  <si>
    <t>below</t>
  </si>
  <si>
    <t>"OTHER" if rate</t>
  </si>
  <si>
    <t>is not listed</t>
  </si>
  <si>
    <t>above</t>
  </si>
  <si>
    <t>Additional 9 Cents</t>
  </si>
  <si>
    <t xml:space="preserve">      </t>
  </si>
  <si>
    <r>
      <t xml:space="preserve">Community Eligibility Provision (CEP) Monthly Federal Reimbursement Estimator
</t>
    </r>
    <r>
      <rPr>
        <i/>
        <sz val="12"/>
        <rFont val="Calibri"/>
        <family val="2"/>
      </rPr>
      <t xml:space="preserve">Use to </t>
    </r>
    <r>
      <rPr>
        <b/>
        <i/>
        <u/>
        <sz val="12"/>
        <rFont val="Calibri"/>
        <family val="2"/>
      </rPr>
      <t>estimate</t>
    </r>
    <r>
      <rPr>
        <i/>
        <sz val="12"/>
        <rFont val="Calibri"/>
        <family val="2"/>
      </rPr>
      <t xml:space="preserve"> the level of Federal reimbursement received under the CEP</t>
    </r>
  </si>
  <si>
    <t>If you do not know your reimbursement rate click here</t>
  </si>
  <si>
    <r>
      <t xml:space="preserve">Identified students are defined as the students certified for free meals not through the submission of individual applications.  This definition includes students directly certified through SNAP, TANF, and FDPIR participation as well as homeless on the liaison list, Head Start, pre-K Even Start, migrant youth, runaways, and non-applicants approved by local officials.  Foster children certified through means other than an application are also included. 
  </t>
    </r>
    <r>
      <rPr>
        <b/>
        <i/>
        <sz val="13"/>
        <color indexed="8"/>
        <rFont val="Calibri"/>
        <family val="2"/>
      </rPr>
      <t xml:space="preserve">Students who are categorically eligible based on submission of a free and reduced price application are not included. </t>
    </r>
  </si>
  <si>
    <t>Step 1:  Calculation of the annual CEP percentages</t>
  </si>
  <si>
    <r>
      <rPr>
        <b/>
        <sz val="13"/>
        <color indexed="8"/>
        <rFont val="Calibri"/>
        <family val="2"/>
      </rPr>
      <t>Step 2:  Federal Reimbursement Rates</t>
    </r>
    <r>
      <rPr>
        <b/>
        <sz val="14"/>
        <color indexed="8"/>
        <rFont val="Calibri"/>
        <family val="2"/>
      </rPr>
      <t xml:space="preserve">
</t>
    </r>
    <r>
      <rPr>
        <i/>
        <sz val="11"/>
        <color indexed="8"/>
        <rFont val="Calibri"/>
        <family val="2"/>
      </rPr>
      <t xml:space="preserve">Select the current reimbursement rates used for each program. </t>
    </r>
  </si>
  <si>
    <r>
      <t>Enter the number of identified students and enrolled students as of April 1</t>
    </r>
    <r>
      <rPr>
        <i/>
        <vertAlign val="superscript"/>
        <sz val="11"/>
        <color indexed="8"/>
        <rFont val="Calibri"/>
        <family val="2"/>
      </rPr>
      <t>st</t>
    </r>
    <r>
      <rPr>
        <i/>
        <sz val="11"/>
        <color indexed="8"/>
        <rFont val="Calibri"/>
        <family val="2"/>
      </rPr>
      <t xml:space="preserve"> in 1.1 and 1.2</t>
    </r>
  </si>
  <si>
    <t>Click to define: Identified Students</t>
  </si>
  <si>
    <r>
      <t>1.1)   Enter the number of identified students as of April 1</t>
    </r>
    <r>
      <rPr>
        <b/>
        <vertAlign val="superscript"/>
        <sz val="12"/>
        <color indexed="56"/>
        <rFont val="Calibri"/>
        <family val="2"/>
      </rPr>
      <t>st</t>
    </r>
    <r>
      <rPr>
        <b/>
        <sz val="12"/>
        <color indexed="56"/>
        <rFont val="Calibri"/>
        <family val="2"/>
      </rPr>
      <t>:</t>
    </r>
  </si>
  <si>
    <r>
      <t xml:space="preserve">                 </t>
    </r>
    <r>
      <rPr>
        <b/>
        <u/>
        <sz val="12"/>
        <color indexed="63"/>
        <rFont val="Calibri"/>
        <family val="2"/>
      </rPr>
      <t>Lunch</t>
    </r>
    <r>
      <rPr>
        <b/>
        <sz val="12"/>
        <color indexed="63"/>
        <rFont val="Calibri"/>
        <family val="2"/>
      </rPr>
      <t xml:space="preserve">                            </t>
    </r>
    <r>
      <rPr>
        <b/>
        <u/>
        <sz val="12"/>
        <color indexed="63"/>
        <rFont val="Calibri"/>
        <family val="2"/>
      </rPr>
      <t>Breakfast</t>
    </r>
  </si>
  <si>
    <r>
      <t>1.2)  Enter the TOTAL student enrollment as of April 1</t>
    </r>
    <r>
      <rPr>
        <b/>
        <vertAlign val="superscript"/>
        <sz val="12"/>
        <color indexed="56"/>
        <rFont val="Calibri"/>
        <family val="2"/>
      </rPr>
      <t>st</t>
    </r>
    <r>
      <rPr>
        <b/>
        <sz val="12"/>
        <color indexed="56"/>
        <rFont val="Calibri"/>
        <family val="2"/>
      </rPr>
      <t>:</t>
    </r>
  </si>
  <si>
    <r>
      <t>Percentage of identified students =</t>
    </r>
    <r>
      <rPr>
        <b/>
        <i/>
        <sz val="11"/>
        <color indexed="63"/>
        <rFont val="Calibri"/>
        <family val="2"/>
      </rPr>
      <t xml:space="preserve">
**This percentage must be at least 40% to be eligible**</t>
    </r>
  </si>
  <si>
    <t>7 CFR 245.6a(c)(2)</t>
  </si>
  <si>
    <t>Percentage of meals reimbursed at the Federal FREE rate =</t>
  </si>
  <si>
    <t>Select "$0.06" if the SFA is certified for the additional $0.06.</t>
  </si>
  <si>
    <t>Click here to go back to the Estimator</t>
  </si>
  <si>
    <t>Percentage of meals reimbursed at the Federal PAID rate =</t>
  </si>
  <si>
    <r>
      <t xml:space="preserve">Step 3:  Monthly Meal Data
</t>
    </r>
    <r>
      <rPr>
        <i/>
        <sz val="12"/>
        <color indexed="8"/>
        <rFont val="Calibri"/>
        <family val="2"/>
      </rPr>
      <t xml:space="preserve">Enter in the number of LUNCHES and/or BREAKFASTS served in a month in </t>
    </r>
    <r>
      <rPr>
        <b/>
        <sz val="12"/>
        <color indexed="56"/>
        <rFont val="Calibri"/>
        <family val="2"/>
      </rPr>
      <t>3.1</t>
    </r>
    <r>
      <rPr>
        <i/>
        <sz val="12"/>
        <color indexed="8"/>
        <rFont val="Calibri"/>
        <family val="2"/>
      </rPr>
      <t xml:space="preserve"> and </t>
    </r>
    <r>
      <rPr>
        <b/>
        <sz val="12"/>
        <color indexed="56"/>
        <rFont val="Calibri"/>
        <family val="2"/>
      </rPr>
      <t>3.2</t>
    </r>
  </si>
  <si>
    <r>
      <rPr>
        <b/>
        <i/>
        <sz val="12"/>
        <color indexed="8"/>
        <rFont val="Calibri"/>
        <family val="2"/>
      </rPr>
      <t>Estimated</t>
    </r>
    <r>
      <rPr>
        <b/>
        <sz val="12"/>
        <color indexed="8"/>
        <rFont val="Calibri"/>
        <family val="2"/>
      </rPr>
      <t xml:space="preserve"> Monthly Federal Reimbursements</t>
    </r>
  </si>
  <si>
    <t>3.1)  Enter the total number of LUNCHES served in a month:</t>
  </si>
  <si>
    <t>Reimbursement for LUNCH =</t>
  </si>
  <si>
    <t>3.2)  Enter the total number of BREAKFASTS served in a month:</t>
  </si>
  <si>
    <t>Reimbursement for BREAKFAST =</t>
  </si>
  <si>
    <r>
      <t xml:space="preserve">**Optional Step 4:  </t>
    </r>
    <r>
      <rPr>
        <sz val="11"/>
        <color theme="1"/>
        <rFont val="Calibri"/>
        <family val="2"/>
        <scheme val="minor"/>
      </rPr>
      <t>Anticipated Participation Change due to serving all FREE meals:  Type the percentage participation change expected (example: enter "2" for 2%):</t>
    </r>
  </si>
  <si>
    <t>Federal Reimbursement per LUNCH=</t>
  </si>
  <si>
    <t>Total number of LUNCHES reimbursed at FREE rate=</t>
  </si>
  <si>
    <t>Federal Reimbursement per BREAKFAST=</t>
  </si>
  <si>
    <t>Total number of LUNCHES reimbursed at the PAID rate=</t>
  </si>
  <si>
    <r>
      <rPr>
        <b/>
        <i/>
        <sz val="12"/>
        <color indexed="63"/>
        <rFont val="Calibri"/>
        <family val="2"/>
      </rPr>
      <t>Estimated</t>
    </r>
    <r>
      <rPr>
        <b/>
        <sz val="12"/>
        <color indexed="63"/>
        <rFont val="Calibri"/>
        <family val="2"/>
      </rPr>
      <t xml:space="preserve"> Monthly Amount of 
</t>
    </r>
    <r>
      <rPr>
        <b/>
        <u/>
        <sz val="12"/>
        <color indexed="63"/>
        <rFont val="Calibri"/>
        <family val="2"/>
      </rPr>
      <t>Non Federal Funds</t>
    </r>
    <r>
      <rPr>
        <b/>
        <sz val="12"/>
        <color indexed="63"/>
        <rFont val="Calibri"/>
        <family val="2"/>
      </rPr>
      <t xml:space="preserve">  Needed</t>
    </r>
  </si>
  <si>
    <t>Total number of BREAKFASTS reimbursed at FREE rate=</t>
  </si>
  <si>
    <t>Excess LUNCH dollar amount=</t>
  </si>
  <si>
    <t>Total number of BREAKFASTS reimbursed at the PAID rate=</t>
  </si>
  <si>
    <t>Excess BREAKFAST dollar amount=</t>
  </si>
  <si>
    <r>
      <rPr>
        <b/>
        <i/>
        <sz val="12"/>
        <color indexed="8"/>
        <rFont val="Calibri"/>
        <family val="2"/>
      </rPr>
      <t xml:space="preserve">**Optional Step 5: </t>
    </r>
    <r>
      <rPr>
        <i/>
        <sz val="12"/>
        <color indexed="8"/>
        <rFont val="Calibri"/>
        <family val="2"/>
      </rPr>
      <t xml:space="preserve">
</t>
    </r>
    <r>
      <rPr>
        <sz val="12"/>
        <color indexed="8"/>
        <rFont val="Calibri"/>
        <family val="2"/>
      </rPr>
      <t xml:space="preserve">Enter the cost of producing each type of reimbursable meal.  </t>
    </r>
    <r>
      <rPr>
        <i/>
        <sz val="12"/>
        <color indexed="8"/>
        <rFont val="Calibri"/>
        <family val="2"/>
      </rPr>
      <t>Used in estimating the level of non-Federal funds needed</t>
    </r>
    <r>
      <rPr>
        <sz val="12"/>
        <color indexed="8"/>
        <rFont val="Calibri"/>
        <family val="2"/>
      </rPr>
      <t xml:space="preserve"> </t>
    </r>
  </si>
  <si>
    <t>LUNCH:</t>
  </si>
  <si>
    <t>Total Estimated amount of
Non Federal funds needed=</t>
  </si>
  <si>
    <t>BREAKFAST:</t>
  </si>
  <si>
    <t>Annual Reimbursement Rates</t>
  </si>
  <si>
    <r>
      <t>Each year, update the annual reimbursement rates. If reimbursement rate used for a SFA is not listed, enter the rate in the blank cells under "</t>
    </r>
    <r>
      <rPr>
        <sz val="12"/>
        <color indexed="8"/>
        <rFont val="Calibri"/>
        <family val="2"/>
      </rPr>
      <t>----OTHER----</t>
    </r>
    <r>
      <rPr>
        <i/>
        <sz val="12"/>
        <color indexed="8"/>
        <rFont val="Calibri"/>
        <family val="2"/>
      </rPr>
      <t>".</t>
    </r>
  </si>
  <si>
    <t>----HAWAII----</t>
  </si>
  <si>
    <t>extra</t>
  </si>
  <si>
    <t>Severe</t>
  </si>
  <si>
    <t>Yes</t>
  </si>
  <si>
    <t>No</t>
  </si>
  <si>
    <r>
      <t xml:space="preserve">Determine Your Reimbursement Rate 
</t>
    </r>
    <r>
      <rPr>
        <sz val="11"/>
        <color theme="1"/>
        <rFont val="Source Sans Pro"/>
        <family val="2"/>
      </rPr>
      <t>Only use if you do not know your reimbursement rates in Step 2 of the Federal Estimator tab.</t>
    </r>
  </si>
  <si>
    <r>
      <rPr>
        <b/>
        <sz val="13"/>
        <color indexed="8"/>
        <rFont val="Source Sans Pro"/>
        <family val="2"/>
      </rPr>
      <t>Answer the following questions if you are unsure of the NSLP/SBP Federal reimbursement rate</t>
    </r>
    <r>
      <rPr>
        <sz val="13"/>
        <color indexed="8"/>
        <rFont val="Source Sans Pro"/>
        <family val="2"/>
      </rPr>
      <t xml:space="preserve">
</t>
    </r>
    <r>
      <rPr>
        <sz val="12"/>
        <color rgb="FF000000"/>
        <rFont val="Source Sans Pro"/>
        <family val="2"/>
      </rPr>
      <t>Please verify these rates with your State Agency</t>
    </r>
  </si>
  <si>
    <t>Enter the 2-letter State abbreviation:</t>
  </si>
  <si>
    <t>NSLP Reimbursement Rates</t>
  </si>
  <si>
    <t>For NSLP do you receive the extra $0.02?</t>
  </si>
  <si>
    <r>
      <t xml:space="preserve">Based on the information entered above, the NSLP reimbursement rates are below
</t>
    </r>
    <r>
      <rPr>
        <i/>
        <sz val="12"/>
        <rFont val="Source Sans Pro"/>
        <family val="2"/>
      </rPr>
      <t>Select the below rates in</t>
    </r>
    <r>
      <rPr>
        <b/>
        <sz val="12"/>
        <rFont val="Source Sans Pro"/>
        <family val="2"/>
      </rPr>
      <t xml:space="preserve"> 2.1 </t>
    </r>
    <r>
      <rPr>
        <i/>
        <sz val="12"/>
        <rFont val="Source Sans Pro"/>
        <family val="2"/>
      </rPr>
      <t>and</t>
    </r>
    <r>
      <rPr>
        <b/>
        <sz val="12"/>
        <rFont val="Source Sans Pro"/>
        <family val="2"/>
      </rPr>
      <t xml:space="preserve"> 2.2 </t>
    </r>
    <r>
      <rPr>
        <i/>
        <sz val="12"/>
        <rFont val="Source Sans Pro"/>
        <family val="2"/>
      </rPr>
      <t>of the calculator</t>
    </r>
    <r>
      <rPr>
        <b/>
        <sz val="12"/>
        <rFont val="Source Sans Pro"/>
        <family val="2"/>
      </rPr>
      <t xml:space="preserve">. </t>
    </r>
  </si>
  <si>
    <t>reimbursement rates are below</t>
  </si>
  <si>
    <r>
      <t>Select the below rates in</t>
    </r>
    <r>
      <rPr>
        <b/>
        <sz val="12"/>
        <rFont val="Source Sans Pro"/>
        <family val="2"/>
      </rPr>
      <t xml:space="preserve"> Step 2 </t>
    </r>
    <r>
      <rPr>
        <sz val="12"/>
        <rFont val="Source Sans Pro"/>
        <family val="2"/>
      </rPr>
      <t xml:space="preserve">of the Federal Estimator Tool. </t>
    </r>
  </si>
  <si>
    <t>Lunch free rate:</t>
  </si>
  <si>
    <t>Lunch paid rate:</t>
  </si>
  <si>
    <t>SBP Reimbursement Rates</t>
  </si>
  <si>
    <r>
      <rPr>
        <sz val="11"/>
        <rFont val="Source Sans Pro"/>
        <family val="2"/>
      </rPr>
      <t xml:space="preserve">The severe need reimbursement rate is provided per </t>
    </r>
    <r>
      <rPr>
        <b/>
        <sz val="11"/>
        <rFont val="Source Sans Pro"/>
        <family val="2"/>
      </rPr>
      <t xml:space="preserve">school, </t>
    </r>
    <r>
      <rPr>
        <sz val="11"/>
        <rFont val="Source Sans Pro"/>
        <family val="2"/>
      </rPr>
      <t xml:space="preserve">if you are estimating for SFA-wide or a group of schools, select YES if the </t>
    </r>
    <r>
      <rPr>
        <i/>
        <sz val="11"/>
        <rFont val="Source Sans Pro"/>
        <family val="2"/>
      </rPr>
      <t xml:space="preserve">majority </t>
    </r>
    <r>
      <rPr>
        <sz val="11"/>
        <rFont val="Source Sans Pro"/>
        <family val="2"/>
      </rPr>
      <t xml:space="preserve">of schools are severe need. </t>
    </r>
  </si>
  <si>
    <t>For SBP do you receive the severe need rate?</t>
  </si>
  <si>
    <r>
      <t xml:space="preserve">Based the information entered above, the SBP reimbursement rates are below
</t>
    </r>
    <r>
      <rPr>
        <i/>
        <sz val="12"/>
        <rFont val="Source Sans Pro"/>
        <family val="2"/>
      </rPr>
      <t xml:space="preserve">Select the below rates in </t>
    </r>
    <r>
      <rPr>
        <b/>
        <sz val="12"/>
        <rFont val="Source Sans Pro"/>
        <family val="2"/>
      </rPr>
      <t xml:space="preserve">2.3 and 2.4 </t>
    </r>
    <r>
      <rPr>
        <i/>
        <sz val="12"/>
        <rFont val="Source Sans Pro"/>
        <family val="2"/>
      </rPr>
      <t>of the calculator</t>
    </r>
    <r>
      <rPr>
        <b/>
        <sz val="12"/>
        <rFont val="Source Sans Pro"/>
        <family val="2"/>
      </rPr>
      <t xml:space="preserve">. </t>
    </r>
  </si>
  <si>
    <t>rates are below</t>
  </si>
  <si>
    <r>
      <t>Select the below rates in</t>
    </r>
    <r>
      <rPr>
        <b/>
        <sz val="12"/>
        <color theme="1"/>
        <rFont val="Source Sans Pro"/>
        <family val="2"/>
      </rPr>
      <t xml:space="preserve"> Step 2 </t>
    </r>
    <r>
      <rPr>
        <sz val="12"/>
        <color theme="1"/>
        <rFont val="Source Sans Pro"/>
        <family val="2"/>
      </rPr>
      <t xml:space="preserve">of the Federal Estimator Tool. </t>
    </r>
  </si>
  <si>
    <t>Breakfast free rate:</t>
  </si>
  <si>
    <t>Breakfast paid rate:</t>
  </si>
  <si>
    <t>Return to Federal Estimator Sheet</t>
  </si>
  <si>
    <t>Community Eligibility Provision ISP Tracker</t>
  </si>
  <si>
    <t>School Year</t>
  </si>
  <si>
    <t>Electing School or LEA Name:</t>
  </si>
  <si>
    <t>LEA name (for electing schools):</t>
  </si>
  <si>
    <t>Calculate the Identified Student Percentage (ISP)</t>
  </si>
  <si>
    <t xml:space="preserve">Use April 1 data from the school year prior to electing CEP. 
</t>
  </si>
  <si>
    <r>
      <t xml:space="preserve">School Year 
</t>
    </r>
    <r>
      <rPr>
        <sz val="12"/>
        <rFont val="Source Sans Pro"/>
        <family val="2"/>
      </rPr>
      <t>(Year Prior to First Year of CEP)</t>
    </r>
  </si>
  <si>
    <t>Number of Identified Students</t>
  </si>
  <si>
    <t>Number of Enrolled Students</t>
  </si>
  <si>
    <r>
      <t xml:space="preserve">ISP Base Number 
</t>
    </r>
    <r>
      <rPr>
        <sz val="12"/>
        <rFont val="Source Sans Pro"/>
        <family val="2"/>
      </rPr>
      <t>(Rounded to 4 decimal places)</t>
    </r>
  </si>
  <si>
    <t>Identified Student Percentage</t>
  </si>
  <si>
    <t>Multiplier</t>
  </si>
  <si>
    <t>Reimbursement Percentage at Free Rate</t>
  </si>
  <si>
    <t>Reimbursement Percentage at Paid Rate</t>
  </si>
  <si>
    <t>Track the ISP Throughout Your CEP Cycle</t>
  </si>
  <si>
    <t>Calculate the ISP each year during your CEP cycle using data as of April 1 for each school year. 
This is for information purposes only and may be helpful to determine if you would like to begin a new CEP cycle.  
Start a new tracking page each time you re-start your cycle.</t>
  </si>
  <si>
    <t>CEP Cycle Year</t>
  </si>
  <si>
    <t xml:space="preserve">Multiplier </t>
  </si>
  <si>
    <t>Year 1</t>
  </si>
  <si>
    <t>Year 2</t>
  </si>
  <si>
    <t>Year 3</t>
  </si>
  <si>
    <t>Year 4</t>
  </si>
  <si>
    <t>Grace Year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</si>
</sst>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0.0000"/>
  </numFmts>
  <fonts count="107" x14ac:knownFonts="1">
    <font>
      <sz val="11"/>
      <color theme="1"/>
      <name val="Calibri"/>
      <family val="2"/>
      <scheme val="minor"/>
    </font>
    <font>
      <b/>
      <sz val="12"/>
      <color indexed="8"/>
      <name val="Calibri"/>
      <family val="2"/>
    </font>
    <font>
      <b/>
      <sz val="14"/>
      <color indexed="8"/>
      <name val="Calibri"/>
      <family val="2"/>
    </font>
    <font>
      <sz val="12"/>
      <color indexed="8"/>
      <name val="Calibri"/>
      <family val="2"/>
    </font>
    <font>
      <i/>
      <sz val="11"/>
      <color indexed="8"/>
      <name val="Calibri"/>
      <family val="2"/>
    </font>
    <font>
      <i/>
      <sz val="12"/>
      <color indexed="8"/>
      <name val="Calibri"/>
      <family val="2"/>
    </font>
    <font>
      <b/>
      <sz val="13"/>
      <color indexed="8"/>
      <name val="Calibri"/>
      <family val="2"/>
    </font>
    <font>
      <b/>
      <sz val="12"/>
      <color indexed="56"/>
      <name val="Calibri"/>
      <family val="2"/>
    </font>
    <font>
      <i/>
      <sz val="12"/>
      <name val="Calibri"/>
      <family val="2"/>
    </font>
    <font>
      <b/>
      <i/>
      <u/>
      <sz val="12"/>
      <name val="Calibri"/>
      <family val="2"/>
    </font>
    <font>
      <b/>
      <vertAlign val="superscript"/>
      <sz val="12"/>
      <color indexed="56"/>
      <name val="Calibri"/>
      <family val="2"/>
    </font>
    <font>
      <b/>
      <sz val="12"/>
      <color indexed="63"/>
      <name val="Calibri"/>
      <family val="2"/>
    </font>
    <font>
      <b/>
      <i/>
      <sz val="12"/>
      <color indexed="63"/>
      <name val="Calibri"/>
      <family val="2"/>
    </font>
    <font>
      <b/>
      <u/>
      <sz val="12"/>
      <color indexed="63"/>
      <name val="Calibri"/>
      <family val="2"/>
    </font>
    <font>
      <b/>
      <i/>
      <sz val="13"/>
      <color indexed="8"/>
      <name val="Calibri"/>
      <family val="2"/>
    </font>
    <font>
      <i/>
      <vertAlign val="superscript"/>
      <sz val="11"/>
      <color indexed="8"/>
      <name val="Calibri"/>
      <family val="2"/>
    </font>
    <font>
      <b/>
      <i/>
      <sz val="11"/>
      <color indexed="63"/>
      <name val="Calibri"/>
      <family val="2"/>
    </font>
    <font>
      <b/>
      <i/>
      <sz val="12"/>
      <color indexed="8"/>
      <name val="Calibri"/>
      <family val="2"/>
    </font>
    <font>
      <sz val="11"/>
      <color theme="1"/>
      <name val="Calibri"/>
      <family val="2"/>
      <scheme val="minor"/>
    </font>
    <font>
      <sz val="11"/>
      <color theme="0"/>
      <name val="Calibri"/>
      <family val="2"/>
      <scheme val="minor"/>
    </font>
    <font>
      <b/>
      <sz val="11"/>
      <color theme="3"/>
      <name val="Calibri"/>
      <family val="2"/>
      <scheme val="minor"/>
    </font>
    <font>
      <u/>
      <sz val="11"/>
      <color theme="10"/>
      <name val="Calibri"/>
      <family val="2"/>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u/>
      <sz val="16"/>
      <name val="Calibri"/>
      <family val="2"/>
      <scheme val="minor"/>
    </font>
    <font>
      <sz val="12"/>
      <color theme="3"/>
      <name val="Calibri"/>
      <family val="2"/>
      <scheme val="minor"/>
    </font>
    <font>
      <b/>
      <sz val="12"/>
      <color theme="3"/>
      <name val="Calibri"/>
      <family val="2"/>
      <scheme val="minor"/>
    </font>
    <font>
      <b/>
      <sz val="12"/>
      <color theme="1" tint="0.14999847407452621"/>
      <name val="Calibri"/>
      <family val="2"/>
      <scheme val="minor"/>
    </font>
    <font>
      <b/>
      <i/>
      <sz val="11"/>
      <color theme="1"/>
      <name val="Calibri"/>
      <family val="2"/>
      <scheme val="minor"/>
    </font>
    <font>
      <b/>
      <i/>
      <sz val="13"/>
      <color theme="1"/>
      <name val="Calibri"/>
      <family val="2"/>
      <scheme val="minor"/>
    </font>
    <font>
      <b/>
      <sz val="12"/>
      <name val="Calibri"/>
      <family val="2"/>
      <scheme val="minor"/>
    </font>
    <font>
      <b/>
      <sz val="11"/>
      <name val="Calibri"/>
      <family val="2"/>
      <scheme val="minor"/>
    </font>
    <font>
      <b/>
      <u/>
      <sz val="12"/>
      <color theme="10"/>
      <name val="Calibri"/>
      <family val="2"/>
    </font>
    <font>
      <i/>
      <sz val="12"/>
      <color theme="1"/>
      <name val="Calibri"/>
      <family val="2"/>
      <scheme val="minor"/>
    </font>
    <font>
      <sz val="11"/>
      <color theme="3"/>
      <name val="Calibri"/>
      <family val="2"/>
      <scheme val="minor"/>
    </font>
    <font>
      <b/>
      <sz val="11"/>
      <color theme="1" tint="0.14999847407452621"/>
      <name val="Calibri"/>
      <family val="2"/>
      <scheme val="minor"/>
    </font>
    <font>
      <b/>
      <sz val="13"/>
      <color theme="1"/>
      <name val="Calibri"/>
      <family val="2"/>
      <scheme val="minor"/>
    </font>
    <font>
      <i/>
      <sz val="11"/>
      <color theme="1"/>
      <name val="Calibri"/>
      <family val="2"/>
      <scheme val="minor"/>
    </font>
    <font>
      <i/>
      <sz val="11"/>
      <name val="Calibri"/>
      <family val="2"/>
      <scheme val="minor"/>
    </font>
    <font>
      <i/>
      <sz val="14"/>
      <color theme="1"/>
      <name val="Calibri"/>
      <family val="2"/>
      <scheme val="minor"/>
    </font>
    <font>
      <b/>
      <sz val="14"/>
      <color theme="1"/>
      <name val="Source Sans Pro"/>
      <family val="2"/>
    </font>
    <font>
      <sz val="11"/>
      <color theme="1"/>
      <name val="Source Sans Pro"/>
      <family val="2"/>
    </font>
    <font>
      <b/>
      <u/>
      <sz val="16"/>
      <name val="Source Sans Pro"/>
      <family val="2"/>
    </font>
    <font>
      <b/>
      <u/>
      <sz val="12"/>
      <color theme="10"/>
      <name val="Source Sans Pro"/>
      <family val="2"/>
    </font>
    <font>
      <b/>
      <sz val="13"/>
      <color theme="1"/>
      <name val="Source Sans Pro"/>
      <family val="2"/>
    </font>
    <font>
      <b/>
      <sz val="11"/>
      <color theme="1"/>
      <name val="Source Sans Pro"/>
      <family val="2"/>
    </font>
    <font>
      <b/>
      <sz val="12"/>
      <color indexed="8"/>
      <name val="Source Sans Pro"/>
      <family val="2"/>
    </font>
    <font>
      <sz val="12"/>
      <color indexed="8"/>
      <name val="Source Sans Pro"/>
      <family val="2"/>
    </font>
    <font>
      <b/>
      <sz val="12"/>
      <color theme="1"/>
      <name val="Source Sans Pro"/>
      <family val="2"/>
    </font>
    <font>
      <b/>
      <sz val="14"/>
      <color indexed="8"/>
      <name val="Source Sans Pro"/>
      <family val="2"/>
    </font>
    <font>
      <b/>
      <sz val="13"/>
      <color indexed="8"/>
      <name val="Source Sans Pro"/>
      <family val="2"/>
    </font>
    <font>
      <i/>
      <sz val="11"/>
      <color indexed="8"/>
      <name val="Source Sans Pro"/>
      <family val="2"/>
    </font>
    <font>
      <i/>
      <sz val="11"/>
      <color theme="1"/>
      <name val="Source Sans Pro"/>
      <family val="2"/>
    </font>
    <font>
      <u/>
      <sz val="11"/>
      <color theme="10"/>
      <name val="Source Sans Pro"/>
      <family val="2"/>
    </font>
    <font>
      <sz val="12"/>
      <color theme="3"/>
      <name val="Source Sans Pro"/>
      <family val="2"/>
    </font>
    <font>
      <sz val="12"/>
      <color theme="1"/>
      <name val="Source Sans Pro"/>
      <family val="2"/>
    </font>
    <font>
      <b/>
      <sz val="12"/>
      <color theme="1" tint="0.14999847407452621"/>
      <name val="Source Sans Pro"/>
      <family val="2"/>
    </font>
    <font>
      <b/>
      <u/>
      <sz val="12"/>
      <color theme="1" tint="0.14999847407452621"/>
      <name val="Source Sans Pro"/>
      <family val="2"/>
    </font>
    <font>
      <sz val="10"/>
      <color indexed="8"/>
      <name val="Source Sans Pro"/>
      <family val="2"/>
    </font>
    <font>
      <sz val="9"/>
      <color indexed="8"/>
      <name val="Source Sans Pro"/>
      <family val="2"/>
    </font>
    <font>
      <b/>
      <sz val="10"/>
      <color theme="1"/>
      <name val="Source Sans Pro"/>
      <family val="2"/>
    </font>
    <font>
      <sz val="10"/>
      <color theme="1"/>
      <name val="Source Sans Pro"/>
      <family val="2"/>
    </font>
    <font>
      <b/>
      <sz val="12"/>
      <name val="Source Sans Pro"/>
      <family val="2"/>
    </font>
    <font>
      <sz val="11"/>
      <color theme="3"/>
      <name val="Source Sans Pro"/>
      <family val="2"/>
    </font>
    <font>
      <b/>
      <sz val="11"/>
      <color theme="3"/>
      <name val="Source Sans Pro"/>
      <family val="2"/>
    </font>
    <font>
      <b/>
      <sz val="11"/>
      <color theme="1" tint="0.14999847407452621"/>
      <name val="Source Sans Pro"/>
      <family val="2"/>
    </font>
    <font>
      <i/>
      <sz val="11"/>
      <color theme="1" tint="0.34998626667073579"/>
      <name val="Source Sans Pro"/>
      <family val="2"/>
    </font>
    <font>
      <i/>
      <sz val="11"/>
      <name val="Source Sans Pro"/>
      <family val="2"/>
    </font>
    <font>
      <b/>
      <sz val="11"/>
      <name val="Source Sans Pro"/>
      <family val="2"/>
    </font>
    <font>
      <b/>
      <i/>
      <sz val="11"/>
      <color theme="1"/>
      <name val="Source Sans Pro"/>
      <family val="2"/>
    </font>
    <font>
      <b/>
      <i/>
      <sz val="13"/>
      <color theme="1"/>
      <name val="Source Sans Pro"/>
      <family val="2"/>
    </font>
    <font>
      <sz val="11"/>
      <color indexed="63"/>
      <name val="Source Sans Pro"/>
      <family val="2"/>
    </font>
    <font>
      <i/>
      <sz val="12"/>
      <color theme="1"/>
      <name val="Source Sans Pro"/>
      <family val="2"/>
    </font>
    <font>
      <sz val="11"/>
      <name val="Source Sans Pro"/>
      <family val="2"/>
    </font>
    <font>
      <sz val="11"/>
      <color theme="4"/>
      <name val="Source Sans Pro"/>
      <family val="2"/>
    </font>
    <font>
      <sz val="11"/>
      <color theme="4" tint="-0.499984740745262"/>
      <name val="Source Sans Pro"/>
      <family val="2"/>
    </font>
    <font>
      <sz val="11"/>
      <color theme="4" tint="-0.249977111117893"/>
      <name val="Source Sans Pro"/>
      <family val="2"/>
    </font>
    <font>
      <sz val="11"/>
      <color theme="7"/>
      <name val="Source Sans Pro"/>
      <family val="2"/>
    </font>
    <font>
      <sz val="11"/>
      <color theme="0"/>
      <name val="Source Sans Pro"/>
      <family val="2"/>
    </font>
    <font>
      <u/>
      <sz val="12"/>
      <color theme="10"/>
      <name val="Source Sans Pro"/>
      <family val="2"/>
    </font>
    <font>
      <sz val="12"/>
      <name val="Source Sans Pro"/>
      <family val="2"/>
    </font>
    <font>
      <sz val="11"/>
      <color indexed="8"/>
      <name val="Source Sans Pro"/>
      <family val="2"/>
    </font>
    <font>
      <b/>
      <u/>
      <sz val="16"/>
      <color theme="1"/>
      <name val="Source Sans Pro"/>
      <family val="2"/>
    </font>
    <font>
      <b/>
      <u/>
      <sz val="12"/>
      <color theme="1"/>
      <name val="Source Sans Pro"/>
      <family val="2"/>
    </font>
    <font>
      <sz val="7"/>
      <color indexed="8"/>
      <name val="Source Sans Pro"/>
      <family val="2"/>
    </font>
    <font>
      <sz val="13"/>
      <color indexed="8"/>
      <name val="Source Sans Pro"/>
      <family val="2"/>
    </font>
    <font>
      <sz val="13"/>
      <color theme="1"/>
      <name val="Source Sans Pro"/>
      <family val="2"/>
    </font>
    <font>
      <sz val="10"/>
      <color rgb="FF000000"/>
      <name val="Source Sans Pro"/>
      <family val="2"/>
    </font>
    <font>
      <vertAlign val="superscript"/>
      <sz val="11"/>
      <color indexed="8"/>
      <name val="Source Sans Pro"/>
      <family val="2"/>
    </font>
    <font>
      <sz val="11"/>
      <color rgb="FF000000"/>
      <name val="Source Sans Pro"/>
      <family val="2"/>
    </font>
    <font>
      <sz val="12"/>
      <color rgb="FF000000"/>
      <name val="Source Sans Pro"/>
      <family val="2"/>
    </font>
    <font>
      <b/>
      <sz val="16"/>
      <name val="Source Sans Pro"/>
      <family val="2"/>
    </font>
    <font>
      <b/>
      <sz val="12"/>
      <color theme="10"/>
      <name val="Source Sans Pro"/>
      <family val="2"/>
    </font>
    <font>
      <b/>
      <sz val="16"/>
      <color theme="1"/>
      <name val="Source Sans Pro"/>
      <family val="2"/>
    </font>
    <font>
      <b/>
      <sz val="11"/>
      <color theme="10"/>
      <name val="Source Sans Pro"/>
      <family val="2"/>
    </font>
    <font>
      <b/>
      <sz val="12"/>
      <color rgb="FF000000"/>
      <name val="Source Sans Pro"/>
      <family val="2"/>
    </font>
    <font>
      <sz val="11"/>
      <color theme="1" tint="0.14999847407452621"/>
      <name val="Source Sans Pro"/>
      <family val="2"/>
    </font>
    <font>
      <b/>
      <sz val="16"/>
      <color theme="10"/>
      <name val="Source Sans Pro"/>
      <family val="2"/>
    </font>
    <font>
      <b/>
      <sz val="13"/>
      <color theme="3"/>
      <name val="Calibri"/>
      <family val="2"/>
      <scheme val="minor"/>
    </font>
    <font>
      <b/>
      <sz val="14"/>
      <name val="Source Sans Pro"/>
      <family val="2"/>
    </font>
    <font>
      <b/>
      <sz val="13"/>
      <name val="Source Sans Pro"/>
      <family val="2"/>
    </font>
    <font>
      <i/>
      <sz val="12"/>
      <name val="Source Sans Pro"/>
      <family val="2"/>
    </font>
    <font>
      <sz val="12"/>
      <color rgb="FF000000"/>
      <name val="Aptos Narrow"/>
      <family val="2"/>
    </font>
    <font>
      <b/>
      <sz val="11"/>
      <color rgb="FF000000"/>
      <name val="Source Sans Pro"/>
      <family val="2"/>
    </font>
    <font>
      <i/>
      <sz val="11"/>
      <color theme="1" tint="0.249977111117893"/>
      <name val="Source Sans Pro"/>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EEEEE"/>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1"/>
        <bgColor indexed="64"/>
      </patternFill>
    </fill>
  </fills>
  <borders count="160">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style="thick">
        <color indexed="64"/>
      </right>
      <top/>
      <bottom/>
      <diagonal/>
    </border>
    <border>
      <left style="thick">
        <color indexed="64"/>
      </left>
      <right style="thick">
        <color indexed="64"/>
      </right>
      <top/>
      <bottom/>
      <diagonal/>
    </border>
    <border>
      <left/>
      <right/>
      <top style="thick">
        <color indexed="64"/>
      </top>
      <bottom style="thick">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ck">
        <color indexed="64"/>
      </right>
      <top style="double">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diagonal/>
    </border>
    <border>
      <left style="medium">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style="thick">
        <color indexed="64"/>
      </right>
      <top style="double">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top style="thin">
        <color indexed="64"/>
      </top>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thick">
        <color indexed="64"/>
      </right>
      <top style="double">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double">
        <color indexed="64"/>
      </top>
      <bottom style="medium">
        <color indexed="64"/>
      </bottom>
      <diagonal/>
    </border>
    <border>
      <left style="thick">
        <color indexed="64"/>
      </left>
      <right style="medium">
        <color indexed="64"/>
      </right>
      <top style="medium">
        <color indexed="64"/>
      </top>
      <bottom style="thick">
        <color indexed="64"/>
      </bottom>
      <diagonal/>
    </border>
    <border>
      <left style="thick">
        <color indexed="64"/>
      </left>
      <right style="thin">
        <color indexed="64"/>
      </right>
      <top style="thin">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style="medium">
        <color indexed="64"/>
      </top>
      <bottom style="medium">
        <color indexed="64"/>
      </bottom>
      <diagonal/>
    </border>
    <border>
      <left style="thin">
        <color theme="3"/>
      </left>
      <right style="thick">
        <color indexed="64"/>
      </right>
      <top/>
      <bottom style="thin">
        <color theme="3"/>
      </bottom>
      <diagonal/>
    </border>
    <border>
      <left style="thin">
        <color theme="3"/>
      </left>
      <right style="thick">
        <color indexed="64"/>
      </right>
      <top style="thin">
        <color theme="3"/>
      </top>
      <bottom/>
      <diagonal/>
    </border>
    <border>
      <left style="medium">
        <color indexed="64"/>
      </left>
      <right style="thin">
        <color theme="3"/>
      </right>
      <top style="thick">
        <color indexed="64"/>
      </top>
      <bottom style="thin">
        <color theme="3"/>
      </bottom>
      <diagonal/>
    </border>
    <border>
      <left style="thin">
        <color theme="3"/>
      </left>
      <right style="thick">
        <color indexed="64"/>
      </right>
      <top style="thick">
        <color indexed="64"/>
      </top>
      <bottom style="thin">
        <color theme="3"/>
      </bottom>
      <diagonal/>
    </border>
    <border>
      <left style="thin">
        <color theme="3"/>
      </left>
      <right style="thin">
        <color theme="3"/>
      </right>
      <top style="thin">
        <color theme="3"/>
      </top>
      <bottom style="thick">
        <color indexed="64"/>
      </bottom>
      <diagonal/>
    </border>
    <border>
      <left style="thin">
        <color theme="3"/>
      </left>
      <right style="thick">
        <color indexed="64"/>
      </right>
      <top style="thin">
        <color theme="3"/>
      </top>
      <bottom style="thick">
        <color indexed="64"/>
      </bottom>
      <diagonal/>
    </border>
    <border>
      <left style="thick">
        <color indexed="64"/>
      </left>
      <right style="thin">
        <color theme="3"/>
      </right>
      <top/>
      <bottom style="thin">
        <color theme="3"/>
      </bottom>
      <diagonal/>
    </border>
    <border>
      <left style="thin">
        <color theme="3"/>
      </left>
      <right style="thin">
        <color theme="3"/>
      </right>
      <top/>
      <bottom style="thin">
        <color theme="3"/>
      </bottom>
      <diagonal/>
    </border>
    <border>
      <left style="thick">
        <color indexed="64"/>
      </left>
      <right style="thin">
        <color theme="3"/>
      </right>
      <top style="thin">
        <color theme="3"/>
      </top>
      <bottom/>
      <diagonal/>
    </border>
    <border>
      <left style="thin">
        <color theme="3"/>
      </left>
      <right style="thin">
        <color theme="3"/>
      </right>
      <top style="thin">
        <color theme="3"/>
      </top>
      <bottom/>
      <diagonal/>
    </border>
    <border>
      <left style="thick">
        <color indexed="64"/>
      </left>
      <right style="medium">
        <color theme="6" tint="-0.499984740745262"/>
      </right>
      <top style="thick">
        <color indexed="64"/>
      </top>
      <bottom style="medium">
        <color indexed="64"/>
      </bottom>
      <diagonal/>
    </border>
    <border>
      <left style="medium">
        <color theme="6" tint="-0.499984740745262"/>
      </left>
      <right style="medium">
        <color theme="6" tint="-0.499984740745262"/>
      </right>
      <top style="thick">
        <color indexed="64"/>
      </top>
      <bottom style="medium">
        <color indexed="64"/>
      </bottom>
      <diagonal/>
    </border>
    <border>
      <left style="medium">
        <color theme="6" tint="-0.499984740745262"/>
      </left>
      <right style="thick">
        <color indexed="64"/>
      </right>
      <top style="thick">
        <color indexed="64"/>
      </top>
      <bottom style="medium">
        <color indexed="64"/>
      </bottom>
      <diagonal/>
    </border>
    <border>
      <left style="thin">
        <color indexed="64"/>
      </left>
      <right/>
      <top/>
      <bottom/>
      <diagonal/>
    </border>
    <border>
      <left style="thick">
        <color indexed="64"/>
      </left>
      <right/>
      <top style="medium">
        <color indexed="64"/>
      </top>
      <bottom style="thin">
        <color theme="3"/>
      </bottom>
      <diagonal/>
    </border>
    <border>
      <left/>
      <right/>
      <top style="medium">
        <color indexed="64"/>
      </top>
      <bottom style="thin">
        <color theme="3"/>
      </bottom>
      <diagonal/>
    </border>
    <border>
      <left/>
      <right style="thin">
        <color theme="3"/>
      </right>
      <top style="medium">
        <color indexed="64"/>
      </top>
      <bottom style="thin">
        <color theme="3"/>
      </bottom>
      <diagonal/>
    </border>
    <border>
      <left style="thick">
        <color indexed="64"/>
      </left>
      <right style="thin">
        <color theme="3"/>
      </right>
      <top style="thin">
        <color theme="3"/>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bottom/>
      <diagonal/>
    </border>
    <border>
      <left/>
      <right/>
      <top/>
      <bottom style="thick">
        <color theme="4" tint="0.499984740745262"/>
      </bottom>
      <diagonal/>
    </border>
    <border>
      <left/>
      <right style="thick">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right style="thin">
        <color indexed="64"/>
      </right>
      <top/>
      <bottom/>
      <diagonal/>
    </border>
    <border>
      <left/>
      <right style="thin">
        <color theme="3"/>
      </right>
      <top style="thin">
        <color theme="3"/>
      </top>
      <bottom style="thin">
        <color indexed="64"/>
      </bottom>
      <diagonal/>
    </border>
    <border>
      <left style="thin">
        <color theme="3"/>
      </left>
      <right/>
      <top style="thin">
        <color theme="3"/>
      </top>
      <bottom style="thin">
        <color indexed="64"/>
      </bottom>
      <diagonal/>
    </border>
    <border>
      <left style="thin">
        <color indexed="64"/>
      </left>
      <right style="thin">
        <color indexed="64"/>
      </right>
      <top style="double">
        <color indexed="64"/>
      </top>
      <bottom style="thin">
        <color indexed="64"/>
      </bottom>
      <diagonal/>
    </border>
    <border>
      <left style="thick">
        <color indexed="64"/>
      </left>
      <right/>
      <top style="thin">
        <color theme="3"/>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ck">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6">
    <xf numFmtId="0" fontId="0" fillId="0" borderId="0"/>
    <xf numFmtId="43" fontId="18" fillId="0" borderId="0" applyFont="0" applyFill="0" applyBorder="0" applyAlignment="0" applyProtection="0"/>
    <xf numFmtId="44" fontId="18" fillId="0" borderId="0" applyFont="0" applyFill="0" applyBorder="0" applyAlignment="0" applyProtection="0"/>
    <xf numFmtId="0" fontId="21" fillId="0" borderId="0" applyNumberFormat="0" applyFill="0" applyBorder="0" applyAlignment="0" applyProtection="0">
      <alignment vertical="top"/>
      <protection locked="0"/>
    </xf>
    <xf numFmtId="9" fontId="18" fillId="0" borderId="0" applyFont="0" applyFill="0" applyBorder="0" applyAlignment="0" applyProtection="0"/>
    <xf numFmtId="0" fontId="100" fillId="0" borderId="127" applyNumberFormat="0" applyFill="0" applyAlignment="0" applyProtection="0"/>
  </cellStyleXfs>
  <cellXfs count="714">
    <xf numFmtId="0" fontId="0" fillId="0" borderId="0" xfId="0"/>
    <xf numFmtId="164" fontId="0" fillId="0" borderId="0" xfId="0" applyNumberFormat="1"/>
    <xf numFmtId="0" fontId="23" fillId="0" borderId="0" xfId="0" applyFont="1" applyAlignment="1">
      <alignment vertical="center" wrapText="1"/>
    </xf>
    <xf numFmtId="0" fontId="24" fillId="0" borderId="0" xfId="0" applyFont="1" applyAlignment="1">
      <alignment horizontal="left"/>
    </xf>
    <xf numFmtId="9" fontId="24" fillId="0" borderId="0" xfId="4" applyFont="1" applyBorder="1" applyAlignment="1">
      <alignment horizontal="left"/>
    </xf>
    <xf numFmtId="0" fontId="23" fillId="0" borderId="0" xfId="0" applyFont="1"/>
    <xf numFmtId="0" fontId="22" fillId="0" borderId="0" xfId="0" applyFont="1" applyAlignment="1">
      <alignment horizontal="left" vertical="center"/>
    </xf>
    <xf numFmtId="0" fontId="23" fillId="0" borderId="0" xfId="0" applyFont="1" applyAlignment="1">
      <alignment horizontal="right" vertical="center"/>
    </xf>
    <xf numFmtId="0" fontId="23" fillId="0" borderId="0" xfId="0" applyFont="1" applyAlignment="1">
      <alignment wrapText="1"/>
    </xf>
    <xf numFmtId="0" fontId="25" fillId="0" borderId="0" xfId="0" applyFont="1"/>
    <xf numFmtId="0" fontId="25" fillId="0" borderId="0" xfId="0" applyFont="1" applyAlignment="1">
      <alignment horizontal="center" vertical="center"/>
    </xf>
    <xf numFmtId="0" fontId="26" fillId="0" borderId="0" xfId="0" applyFont="1" applyAlignment="1">
      <alignment horizontal="center" vertical="top"/>
    </xf>
    <xf numFmtId="0" fontId="0" fillId="0" borderId="0" xfId="0" applyAlignment="1">
      <alignment horizontal="center"/>
    </xf>
    <xf numFmtId="0" fontId="0" fillId="0" borderId="0" xfId="0" applyAlignment="1">
      <alignment horizontal="center" vertical="top"/>
    </xf>
    <xf numFmtId="0" fontId="0" fillId="0" borderId="0" xfId="0" applyAlignment="1">
      <alignment vertical="top"/>
    </xf>
    <xf numFmtId="0" fontId="25" fillId="0" borderId="0" xfId="0" applyFont="1" applyAlignment="1">
      <alignment horizontal="center" vertical="top" wrapText="1"/>
    </xf>
    <xf numFmtId="164" fontId="23" fillId="0" borderId="0" xfId="0" applyNumberFormat="1" applyFont="1" applyAlignment="1">
      <alignment horizontal="center" vertical="center"/>
    </xf>
    <xf numFmtId="0" fontId="20" fillId="0" borderId="0" xfId="0" applyFont="1" applyAlignment="1">
      <alignment horizontal="left" vertical="center"/>
    </xf>
    <xf numFmtId="0" fontId="19" fillId="0" borderId="0" xfId="0" applyFont="1"/>
    <xf numFmtId="8" fontId="19" fillId="0" borderId="0" xfId="0" applyNumberFormat="1" applyFont="1"/>
    <xf numFmtId="8" fontId="19" fillId="0" borderId="0" xfId="0" applyNumberFormat="1" applyFont="1" applyAlignment="1">
      <alignment horizontal="center"/>
    </xf>
    <xf numFmtId="0" fontId="0" fillId="0" borderId="0" xfId="0" applyAlignment="1">
      <alignment horizontal="right" vertical="top"/>
    </xf>
    <xf numFmtId="10" fontId="24" fillId="0" borderId="0" xfId="4" applyNumberFormat="1" applyFont="1" applyFill="1" applyBorder="1" applyAlignment="1">
      <alignment horizontal="center" vertical="center"/>
    </xf>
    <xf numFmtId="0" fontId="0" fillId="0" borderId="10" xfId="0" applyBorder="1" applyAlignment="1">
      <alignment horizontal="center"/>
    </xf>
    <xf numFmtId="0" fontId="0" fillId="0" borderId="10" xfId="0" applyBorder="1" applyAlignment="1">
      <alignment horizontal="center" vertical="top"/>
    </xf>
    <xf numFmtId="0" fontId="0" fillId="2" borderId="0" xfId="0" applyFill="1"/>
    <xf numFmtId="0" fontId="0" fillId="0" borderId="11" xfId="0" applyBorder="1"/>
    <xf numFmtId="0" fontId="23" fillId="0" borderId="12" xfId="0" applyFont="1" applyBorder="1" applyAlignment="1">
      <alignment horizontal="right" vertical="center"/>
    </xf>
    <xf numFmtId="0" fontId="0" fillId="0" borderId="12" xfId="0" applyBorder="1"/>
    <xf numFmtId="37" fontId="27" fillId="0" borderId="107" xfId="1" applyNumberFormat="1" applyFont="1" applyBorder="1" applyAlignment="1" applyProtection="1">
      <alignment horizontal="center" vertical="center"/>
      <protection locked="0"/>
    </xf>
    <xf numFmtId="37" fontId="27" fillId="0" borderId="108" xfId="1" applyNumberFormat="1" applyFont="1" applyBorder="1" applyAlignment="1" applyProtection="1">
      <alignment horizontal="center" vertical="center"/>
      <protection locked="0"/>
    </xf>
    <xf numFmtId="164" fontId="0" fillId="0" borderId="2" xfId="0" applyNumberFormat="1" applyBorder="1" applyAlignment="1" applyProtection="1">
      <alignment horizontal="center"/>
      <protection locked="0"/>
    </xf>
    <xf numFmtId="0" fontId="20" fillId="0" borderId="0" xfId="0" applyFont="1" applyAlignment="1" applyProtection="1">
      <alignment horizontal="left" vertical="top"/>
      <protection locked="0"/>
    </xf>
    <xf numFmtId="0" fontId="22" fillId="0" borderId="0" xfId="0" applyFont="1" applyAlignment="1" applyProtection="1">
      <alignment horizontal="center" vertical="top"/>
      <protection locked="0"/>
    </xf>
    <xf numFmtId="0" fontId="23" fillId="0" borderId="1" xfId="0" applyFont="1" applyBorder="1" applyAlignment="1" applyProtection="1">
      <alignment vertical="center" wrapText="1"/>
      <protection locked="0"/>
    </xf>
    <xf numFmtId="0" fontId="23" fillId="0" borderId="0" xfId="0" applyFont="1" applyAlignment="1" applyProtection="1">
      <alignment vertical="center" wrapText="1"/>
      <protection locked="0"/>
    </xf>
    <xf numFmtId="0" fontId="23" fillId="0" borderId="15" xfId="0" applyFont="1" applyBorder="1" applyAlignment="1" applyProtection="1">
      <alignment vertical="center" wrapText="1"/>
      <protection locked="0"/>
    </xf>
    <xf numFmtId="0" fontId="21" fillId="0" borderId="1" xfId="3" applyBorder="1" applyAlignment="1" applyProtection="1">
      <alignment horizontal="center"/>
      <protection locked="0"/>
    </xf>
    <xf numFmtId="0" fontId="21" fillId="0" borderId="0" xfId="3" applyBorder="1" applyAlignment="1" applyProtection="1">
      <alignment horizontal="center"/>
      <protection locked="0"/>
    </xf>
    <xf numFmtId="0" fontId="21" fillId="0" borderId="15" xfId="3" applyBorder="1" applyAlignment="1" applyProtection="1">
      <alignment horizontal="center"/>
      <protection locked="0"/>
    </xf>
    <xf numFmtId="0" fontId="0" fillId="0" borderId="16" xfId="0" applyBorder="1" applyProtection="1">
      <protection locked="0"/>
    </xf>
    <xf numFmtId="0" fontId="0" fillId="0" borderId="4" xfId="0" applyBorder="1" applyProtection="1">
      <protection locked="0"/>
    </xf>
    <xf numFmtId="0" fontId="0" fillId="0" borderId="17" xfId="0" applyBorder="1" applyProtection="1">
      <protection locked="0"/>
    </xf>
    <xf numFmtId="0" fontId="26" fillId="0" borderId="0" xfId="0" applyFont="1" applyAlignment="1" applyProtection="1">
      <alignment horizontal="center" vertical="top"/>
      <protection locked="0"/>
    </xf>
    <xf numFmtId="0" fontId="0" fillId="0" borderId="0" xfId="0" applyProtection="1">
      <protection locked="0"/>
    </xf>
    <xf numFmtId="0" fontId="25" fillId="0" borderId="0" xfId="0" applyFont="1" applyAlignment="1" applyProtection="1">
      <alignment horizontal="center" vertical="top" wrapText="1"/>
      <protection locked="0"/>
    </xf>
    <xf numFmtId="0" fontId="23" fillId="0" borderId="0" xfId="0" applyFont="1" applyAlignment="1" applyProtection="1">
      <alignment wrapText="1"/>
      <protection locked="0"/>
    </xf>
    <xf numFmtId="0" fontId="0" fillId="0" borderId="0" xfId="0" applyAlignment="1" applyProtection="1">
      <alignment horizontal="center"/>
      <protection locked="0"/>
    </xf>
    <xf numFmtId="0" fontId="0" fillId="0" borderId="0" xfId="0" applyAlignment="1" applyProtection="1">
      <alignment horizontal="center" vertical="top"/>
      <protection locked="0"/>
    </xf>
    <xf numFmtId="0" fontId="0" fillId="0" borderId="0" xfId="0" applyAlignment="1" applyProtection="1">
      <alignment vertical="top"/>
      <protection locked="0"/>
    </xf>
    <xf numFmtId="0" fontId="21" fillId="0" borderId="0" xfId="3" applyBorder="1" applyAlignment="1" applyProtection="1">
      <alignment vertical="center" wrapText="1"/>
      <protection locked="0"/>
    </xf>
    <xf numFmtId="10" fontId="0" fillId="0" borderId="0" xfId="0" applyNumberFormat="1" applyAlignment="1">
      <alignment vertical="top"/>
    </xf>
    <xf numFmtId="0" fontId="25" fillId="0" borderId="0" xfId="0" applyFont="1" applyAlignment="1">
      <alignment horizontal="right" wrapText="1"/>
    </xf>
    <xf numFmtId="9" fontId="25" fillId="0" borderId="0" xfId="4" applyFont="1" applyFill="1" applyBorder="1" applyAlignment="1">
      <alignment horizontal="center" vertical="center" wrapText="1"/>
    </xf>
    <xf numFmtId="1" fontId="25" fillId="0" borderId="0" xfId="0" applyNumberFormat="1" applyFont="1" applyAlignment="1">
      <alignment horizontal="center" vertical="center" wrapText="1"/>
    </xf>
    <xf numFmtId="0" fontId="28" fillId="0" borderId="109" xfId="0" applyFont="1" applyBorder="1" applyAlignment="1">
      <alignment horizontal="right" vertical="center"/>
    </xf>
    <xf numFmtId="164" fontId="27" fillId="0" borderId="110" xfId="1" applyNumberFormat="1" applyFont="1" applyBorder="1" applyAlignment="1" applyProtection="1">
      <alignment horizontal="center" vertical="center"/>
      <protection locked="0"/>
    </xf>
    <xf numFmtId="44" fontId="19" fillId="0" borderId="0" xfId="2" applyFont="1" applyAlignment="1" applyProtection="1">
      <alignment horizontal="center"/>
    </xf>
    <xf numFmtId="37" fontId="29" fillId="3" borderId="22" xfId="1" applyNumberFormat="1" applyFont="1" applyFill="1" applyBorder="1" applyAlignment="1">
      <alignment horizontal="center" vertical="center"/>
    </xf>
    <xf numFmtId="9" fontId="30" fillId="4" borderId="23" xfId="4" applyFont="1" applyFill="1" applyBorder="1" applyAlignment="1" applyProtection="1">
      <alignment horizontal="center" vertical="center"/>
      <protection locked="0"/>
    </xf>
    <xf numFmtId="0" fontId="30" fillId="4" borderId="24" xfId="0" applyFont="1" applyFill="1" applyBorder="1" applyAlignment="1" applyProtection="1">
      <alignment horizontal="center" vertical="center"/>
      <protection locked="0"/>
    </xf>
    <xf numFmtId="10" fontId="31" fillId="0" borderId="25" xfId="4" applyNumberFormat="1" applyFont="1" applyFill="1" applyBorder="1" applyAlignment="1" applyProtection="1">
      <alignment horizontal="center" vertical="center"/>
      <protection locked="0"/>
    </xf>
    <xf numFmtId="10" fontId="31" fillId="0" borderId="26" xfId="4" applyNumberFormat="1" applyFont="1" applyFill="1" applyBorder="1" applyAlignment="1" applyProtection="1">
      <alignment horizontal="center" vertical="center"/>
      <protection locked="0"/>
    </xf>
    <xf numFmtId="0" fontId="28" fillId="0" borderId="111" xfId="0" applyFont="1" applyBorder="1" applyAlignment="1">
      <alignment horizontal="right" vertical="center"/>
    </xf>
    <xf numFmtId="164" fontId="27" fillId="0" borderId="112" xfId="1" applyNumberFormat="1" applyFont="1" applyBorder="1" applyAlignment="1" applyProtection="1">
      <alignment horizontal="center" vertical="center"/>
      <protection locked="0"/>
    </xf>
    <xf numFmtId="0" fontId="0" fillId="0" borderId="2" xfId="0" quotePrefix="1" applyBorder="1" applyAlignment="1" applyProtection="1">
      <alignment horizontal="center"/>
      <protection locked="0"/>
    </xf>
    <xf numFmtId="164" fontId="0" fillId="0" borderId="2" xfId="0" quotePrefix="1" applyNumberFormat="1" applyBorder="1" applyAlignment="1" applyProtection="1">
      <alignment horizontal="center"/>
      <protection locked="0"/>
    </xf>
    <xf numFmtId="10" fontId="32" fillId="0" borderId="29" xfId="4" applyNumberFormat="1" applyFont="1" applyBorder="1" applyAlignment="1" applyProtection="1">
      <alignment horizontal="center" vertical="center"/>
      <protection hidden="1"/>
    </xf>
    <xf numFmtId="10" fontId="29" fillId="3" borderId="29" xfId="4" applyNumberFormat="1" applyFont="1" applyFill="1" applyBorder="1" applyAlignment="1" applyProtection="1">
      <alignment horizontal="center" vertical="center"/>
      <protection hidden="1"/>
    </xf>
    <xf numFmtId="10" fontId="29" fillId="3" borderId="30" xfId="4" applyNumberFormat="1" applyFont="1" applyFill="1" applyBorder="1" applyAlignment="1" applyProtection="1">
      <alignment horizontal="center" vertical="center"/>
      <protection hidden="1"/>
    </xf>
    <xf numFmtId="2" fontId="0" fillId="0" borderId="0" xfId="0" applyNumberFormat="1" applyAlignment="1">
      <alignment horizontal="center" vertical="top"/>
    </xf>
    <xf numFmtId="0" fontId="0" fillId="0" borderId="2" xfId="0" applyBorder="1" applyAlignment="1">
      <alignment horizontal="center"/>
    </xf>
    <xf numFmtId="0" fontId="0" fillId="0" borderId="2" xfId="0" applyBorder="1" applyAlignment="1" applyProtection="1">
      <alignment horizontal="center"/>
      <protection locked="0"/>
    </xf>
    <xf numFmtId="0" fontId="43" fillId="0" borderId="0" xfId="0" applyFont="1"/>
    <xf numFmtId="0" fontId="44" fillId="0" borderId="0" xfId="0" applyFont="1" applyAlignment="1">
      <alignment horizontal="center" vertical="top"/>
    </xf>
    <xf numFmtId="0" fontId="44" fillId="0" borderId="0" xfId="0" applyFont="1" applyAlignment="1" applyProtection="1">
      <alignment horizontal="center" vertical="top"/>
      <protection locked="0"/>
    </xf>
    <xf numFmtId="0" fontId="43" fillId="0" borderId="0" xfId="0" applyFont="1" applyProtection="1">
      <protection locked="0"/>
    </xf>
    <xf numFmtId="0" fontId="50" fillId="0" borderId="0" xfId="0" applyFont="1" applyAlignment="1">
      <alignment vertical="center" wrapText="1"/>
    </xf>
    <xf numFmtId="0" fontId="57" fillId="0" borderId="0" xfId="0" applyFont="1" applyAlignment="1">
      <alignment horizontal="left"/>
    </xf>
    <xf numFmtId="0" fontId="50" fillId="0" borderId="0" xfId="0" applyFont="1" applyAlignment="1">
      <alignment wrapText="1"/>
    </xf>
    <xf numFmtId="0" fontId="43" fillId="0" borderId="10" xfId="0" applyFont="1" applyBorder="1" applyAlignment="1">
      <alignment horizontal="center"/>
    </xf>
    <xf numFmtId="0" fontId="43" fillId="0" borderId="0" xfId="0" applyFont="1" applyAlignment="1">
      <alignment horizontal="center"/>
    </xf>
    <xf numFmtId="9" fontId="57" fillId="0" borderId="0" xfId="4" applyFont="1" applyBorder="1" applyAlignment="1">
      <alignment horizontal="left"/>
    </xf>
    <xf numFmtId="0" fontId="43" fillId="0" borderId="10" xfId="0" applyFont="1" applyBorder="1" applyAlignment="1">
      <alignment horizontal="center" vertical="top"/>
    </xf>
    <xf numFmtId="0" fontId="43" fillId="0" borderId="0" xfId="0" applyFont="1" applyAlignment="1">
      <alignment horizontal="center" vertical="top"/>
    </xf>
    <xf numFmtId="0" fontId="43" fillId="0" borderId="0" xfId="0" applyFont="1" applyAlignment="1" applyProtection="1">
      <alignment horizontal="center" vertical="top"/>
      <protection locked="0"/>
    </xf>
    <xf numFmtId="0" fontId="43" fillId="0" borderId="0" xfId="0" applyFont="1" applyAlignment="1" applyProtection="1">
      <alignment vertical="top"/>
      <protection locked="0"/>
    </xf>
    <xf numFmtId="0" fontId="43" fillId="0" borderId="0" xfId="0" applyFont="1" applyAlignment="1">
      <alignment vertical="top"/>
    </xf>
    <xf numFmtId="0" fontId="50" fillId="0" borderId="12" xfId="0" applyFont="1" applyBorder="1" applyAlignment="1">
      <alignment horizontal="right" vertical="center"/>
    </xf>
    <xf numFmtId="0" fontId="50" fillId="0" borderId="0" xfId="0" applyFont="1" applyAlignment="1">
      <alignment horizontal="right" vertical="center"/>
    </xf>
    <xf numFmtId="10" fontId="57" fillId="0" borderId="0" xfId="4" applyNumberFormat="1" applyFont="1" applyFill="1" applyBorder="1" applyAlignment="1">
      <alignment horizontal="center" vertical="center"/>
    </xf>
    <xf numFmtId="0" fontId="43" fillId="0" borderId="0" xfId="0" applyFont="1" applyAlignment="1">
      <alignment horizontal="right" vertical="top"/>
    </xf>
    <xf numFmtId="0" fontId="55" fillId="0" borderId="0" xfId="3" applyFont="1" applyBorder="1" applyAlignment="1" applyProtection="1">
      <alignment horizontal="center"/>
      <protection locked="0"/>
    </xf>
    <xf numFmtId="164" fontId="43" fillId="0" borderId="0" xfId="0" applyNumberFormat="1" applyFont="1"/>
    <xf numFmtId="164" fontId="50" fillId="0" borderId="0" xfId="0" applyNumberFormat="1" applyFont="1" applyAlignment="1">
      <alignment horizontal="center" vertical="center"/>
    </xf>
    <xf numFmtId="0" fontId="43" fillId="2" borderId="0" xfId="0" applyFont="1" applyFill="1"/>
    <xf numFmtId="0" fontId="50" fillId="0" borderId="0" xfId="0" applyFont="1"/>
    <xf numFmtId="0" fontId="47" fillId="0" borderId="2" xfId="0" applyFont="1" applyBorder="1" applyAlignment="1">
      <alignment horizontal="center"/>
    </xf>
    <xf numFmtId="0" fontId="43" fillId="0" borderId="2" xfId="0" applyFont="1" applyBorder="1" applyAlignment="1" applyProtection="1">
      <alignment horizontal="center"/>
      <protection locked="0"/>
    </xf>
    <xf numFmtId="0" fontId="43" fillId="0" borderId="2" xfId="0" quotePrefix="1" applyFont="1" applyBorder="1" applyAlignment="1" applyProtection="1">
      <alignment horizontal="center"/>
      <protection locked="0"/>
    </xf>
    <xf numFmtId="164" fontId="75" fillId="0" borderId="2" xfId="0" applyNumberFormat="1" applyFont="1" applyBorder="1" applyAlignment="1" applyProtection="1">
      <alignment horizontal="center"/>
      <protection locked="0"/>
    </xf>
    <xf numFmtId="164" fontId="43" fillId="0" borderId="2" xfId="0" applyNumberFormat="1" applyFont="1" applyBorder="1" applyAlignment="1" applyProtection="1">
      <alignment horizontal="center"/>
      <protection locked="0"/>
    </xf>
    <xf numFmtId="164" fontId="43" fillId="0" borderId="2" xfId="0" quotePrefix="1" applyNumberFormat="1" applyFont="1" applyBorder="1" applyAlignment="1" applyProtection="1">
      <alignment horizontal="center"/>
      <protection locked="0"/>
    </xf>
    <xf numFmtId="164" fontId="43" fillId="0" borderId="2" xfId="0" quotePrefix="1" applyNumberFormat="1" applyFont="1" applyBorder="1" applyAlignment="1" applyProtection="1">
      <alignment horizontal="center" wrapText="1"/>
      <protection locked="0"/>
    </xf>
    <xf numFmtId="0" fontId="76" fillId="0" borderId="0" xfId="0" applyFont="1"/>
    <xf numFmtId="0" fontId="77" fillId="0" borderId="0" xfId="0" applyFont="1"/>
    <xf numFmtId="0" fontId="78" fillId="0" borderId="0" xfId="0" applyFont="1"/>
    <xf numFmtId="0" fontId="75" fillId="0" borderId="0" xfId="0" applyFont="1" applyAlignment="1">
      <alignment horizontal="center"/>
    </xf>
    <xf numFmtId="44" fontId="79" fillId="0" borderId="0" xfId="2" applyFont="1" applyBorder="1" applyAlignment="1" applyProtection="1">
      <alignment horizontal="center"/>
    </xf>
    <xf numFmtId="0" fontId="75" fillId="0" borderId="38" xfId="0" applyFont="1" applyBorder="1" applyAlignment="1">
      <alignment horizontal="center"/>
    </xf>
    <xf numFmtId="8" fontId="80" fillId="0" borderId="0" xfId="0" applyNumberFormat="1" applyFont="1" applyAlignment="1">
      <alignment horizontal="center"/>
    </xf>
    <xf numFmtId="44" fontId="79" fillId="0" borderId="0" xfId="2" applyFont="1" applyAlignment="1" applyProtection="1">
      <alignment horizontal="center"/>
    </xf>
    <xf numFmtId="0" fontId="84" fillId="0" borderId="0" xfId="0" applyFont="1" applyAlignment="1">
      <alignment horizontal="center" wrapText="1"/>
    </xf>
    <xf numFmtId="0" fontId="85" fillId="0" borderId="0" xfId="0" applyFont="1" applyAlignment="1">
      <alignment horizontal="center" wrapText="1"/>
    </xf>
    <xf numFmtId="0" fontId="57" fillId="0" borderId="0" xfId="0" applyFont="1" applyAlignment="1">
      <alignment horizontal="center" wrapText="1"/>
    </xf>
    <xf numFmtId="0" fontId="81" fillId="0" borderId="0" xfId="3" applyFont="1" applyFill="1" applyBorder="1" applyAlignment="1" applyProtection="1">
      <alignment horizontal="center" wrapText="1"/>
      <protection locked="0"/>
    </xf>
    <xf numFmtId="0" fontId="43" fillId="0" borderId="0" xfId="0" applyFont="1" applyAlignment="1">
      <alignment wrapText="1"/>
    </xf>
    <xf numFmtId="0" fontId="74" fillId="0" borderId="0" xfId="0" applyFont="1" applyAlignment="1">
      <alignment horizontal="center" wrapText="1"/>
    </xf>
    <xf numFmtId="0" fontId="45" fillId="0" borderId="0" xfId="3" applyFont="1" applyFill="1" applyBorder="1" applyAlignment="1" applyProtection="1">
      <alignment horizontal="center" wrapText="1"/>
      <protection locked="0"/>
    </xf>
    <xf numFmtId="0" fontId="89" fillId="0" borderId="0" xfId="0" applyFont="1"/>
    <xf numFmtId="164" fontId="50" fillId="0" borderId="0" xfId="0" applyNumberFormat="1" applyFont="1" applyAlignment="1">
      <alignment vertical="center"/>
    </xf>
    <xf numFmtId="0" fontId="43" fillId="0" borderId="0" xfId="0" applyFont="1" applyAlignment="1">
      <alignment horizontal="center" vertical="center"/>
    </xf>
    <xf numFmtId="0" fontId="43" fillId="0" borderId="1" xfId="0" applyFont="1" applyBorder="1"/>
    <xf numFmtId="0" fontId="43" fillId="0" borderId="17" xfId="0" applyFont="1" applyBorder="1"/>
    <xf numFmtId="0" fontId="43" fillId="0" borderId="0" xfId="0" applyFont="1" applyAlignment="1">
      <alignment horizontal="left" vertical="center" wrapText="1" indent="4"/>
    </xf>
    <xf numFmtId="0" fontId="43" fillId="0" borderId="50" xfId="0" applyFont="1" applyBorder="1"/>
    <xf numFmtId="0" fontId="43" fillId="0" borderId="15" xfId="0" applyFont="1" applyBorder="1"/>
    <xf numFmtId="0" fontId="43" fillId="0" borderId="15" xfId="0" applyFont="1" applyBorder="1" applyAlignment="1">
      <alignment wrapText="1"/>
    </xf>
    <xf numFmtId="0" fontId="57" fillId="0" borderId="1" xfId="0" applyFont="1" applyBorder="1" applyAlignment="1">
      <alignment horizontal="center" wrapText="1"/>
    </xf>
    <xf numFmtId="0" fontId="57" fillId="0" borderId="0" xfId="0" applyFont="1" applyAlignment="1">
      <alignment horizontal="center" vertical="center" wrapText="1"/>
    </xf>
    <xf numFmtId="0" fontId="43" fillId="0" borderId="1" xfId="0" applyFont="1" applyBorder="1" applyAlignment="1">
      <alignment wrapText="1"/>
    </xf>
    <xf numFmtId="0" fontId="47" fillId="0" borderId="39" xfId="0" applyFont="1" applyBorder="1" applyAlignment="1">
      <alignment horizontal="center"/>
    </xf>
    <xf numFmtId="0" fontId="75" fillId="0" borderId="0" xfId="0" applyFont="1"/>
    <xf numFmtId="0" fontId="101" fillId="0" borderId="0" xfId="0" applyFont="1" applyAlignment="1">
      <alignment horizontal="center" vertical="center"/>
    </xf>
    <xf numFmtId="0" fontId="101" fillId="0" borderId="81" xfId="0" applyFont="1" applyBorder="1" applyAlignment="1" applyProtection="1">
      <alignment horizontal="centerContinuous" vertical="top"/>
      <protection locked="0"/>
    </xf>
    <xf numFmtId="0" fontId="101" fillId="0" borderId="0" xfId="0" applyFont="1" applyAlignment="1">
      <alignment horizontal="center" vertical="top"/>
    </xf>
    <xf numFmtId="10" fontId="75" fillId="12" borderId="18" xfId="4" applyNumberFormat="1" applyFont="1" applyFill="1" applyBorder="1" applyAlignment="1">
      <alignment horizontal="center"/>
    </xf>
    <xf numFmtId="0" fontId="64" fillId="12" borderId="6" xfId="0" applyFont="1" applyFill="1" applyBorder="1" applyAlignment="1">
      <alignment horizontal="center" vertical="center"/>
    </xf>
    <xf numFmtId="0" fontId="75" fillId="12" borderId="19" xfId="0" applyFont="1" applyFill="1" applyBorder="1" applyAlignment="1" applyProtection="1">
      <alignment horizontal="center" vertical="center"/>
      <protection locked="0"/>
    </xf>
    <xf numFmtId="0" fontId="64" fillId="12" borderId="7" xfId="0" applyFont="1" applyFill="1" applyBorder="1" applyAlignment="1">
      <alignment horizontal="center" vertical="center"/>
    </xf>
    <xf numFmtId="0" fontId="75" fillId="12" borderId="2" xfId="0" applyFont="1" applyFill="1" applyBorder="1" applyAlignment="1" applyProtection="1">
      <alignment horizontal="center" vertical="center"/>
      <protection locked="0"/>
    </xf>
    <xf numFmtId="0" fontId="64" fillId="12" borderId="8" xfId="0" applyFont="1" applyFill="1" applyBorder="1" applyAlignment="1">
      <alignment horizontal="center" vertical="center"/>
    </xf>
    <xf numFmtId="0" fontId="75" fillId="12" borderId="20" xfId="0" applyFont="1" applyFill="1" applyBorder="1" applyAlignment="1" applyProtection="1">
      <alignment horizontal="center" vertical="center"/>
      <protection locked="0"/>
    </xf>
    <xf numFmtId="0" fontId="64" fillId="12" borderId="9" xfId="0" applyFont="1" applyFill="1" applyBorder="1" applyAlignment="1">
      <alignment horizontal="center" vertical="center" wrapText="1"/>
    </xf>
    <xf numFmtId="0" fontId="75" fillId="12" borderId="18" xfId="0" applyFont="1" applyFill="1" applyBorder="1" applyAlignment="1" applyProtection="1">
      <alignment horizontal="center" vertical="center"/>
      <protection locked="0"/>
    </xf>
    <xf numFmtId="0" fontId="43" fillId="3" borderId="55" xfId="0" applyFont="1" applyFill="1" applyBorder="1" applyAlignment="1">
      <alignment horizontal="centerContinuous" vertical="center" wrapText="1"/>
    </xf>
    <xf numFmtId="0" fontId="51" fillId="3" borderId="53" xfId="0" applyFont="1" applyFill="1" applyBorder="1" applyAlignment="1">
      <alignment horizontal="centerContinuous" vertical="center" wrapText="1"/>
    </xf>
    <xf numFmtId="0" fontId="98" fillId="2" borderId="80" xfId="0" applyFont="1" applyFill="1" applyBorder="1" applyAlignment="1">
      <alignment horizontal="left" vertical="center" indent="14"/>
    </xf>
    <xf numFmtId="0" fontId="98" fillId="2" borderId="81" xfId="0" applyFont="1" applyFill="1" applyBorder="1" applyAlignment="1">
      <alignment horizontal="left" vertical="center" indent="14"/>
    </xf>
    <xf numFmtId="0" fontId="98" fillId="2" borderId="61" xfId="0" applyFont="1" applyFill="1" applyBorder="1" applyAlignment="1">
      <alignment horizontal="centerContinuous" vertical="center" wrapText="1"/>
    </xf>
    <xf numFmtId="0" fontId="98" fillId="2" borderId="38" xfId="0" applyFont="1" applyFill="1" applyBorder="1" applyAlignment="1">
      <alignment horizontal="centerContinuous" vertical="center" wrapText="1"/>
    </xf>
    <xf numFmtId="0" fontId="98" fillId="2" borderId="61" xfId="0" applyFont="1" applyFill="1" applyBorder="1" applyAlignment="1">
      <alignment horizontal="centerContinuous" vertical="center"/>
    </xf>
    <xf numFmtId="0" fontId="98" fillId="2" borderId="38" xfId="0" applyFont="1" applyFill="1" applyBorder="1" applyAlignment="1">
      <alignment horizontal="centerContinuous" vertical="center"/>
    </xf>
    <xf numFmtId="0" fontId="98" fillId="2" borderId="63" xfId="0" applyFont="1" applyFill="1" applyBorder="1" applyAlignment="1">
      <alignment vertical="center"/>
    </xf>
    <xf numFmtId="0" fontId="98" fillId="2" borderId="64" xfId="0" applyFont="1" applyFill="1" applyBorder="1" applyAlignment="1">
      <alignment vertical="center"/>
    </xf>
    <xf numFmtId="37" fontId="58" fillId="2" borderId="22" xfId="1" applyNumberFormat="1" applyFont="1" applyFill="1" applyBorder="1" applyAlignment="1">
      <alignment horizontal="center" vertical="center"/>
    </xf>
    <xf numFmtId="0" fontId="58" fillId="3" borderId="51" xfId="0" applyFont="1" applyFill="1" applyBorder="1" applyAlignment="1">
      <alignment horizontal="centerContinuous" vertical="center" wrapText="1"/>
    </xf>
    <xf numFmtId="0" fontId="58" fillId="3" borderId="52" xfId="0" applyFont="1" applyFill="1" applyBorder="1" applyAlignment="1">
      <alignment horizontal="centerContinuous" vertical="center" wrapText="1"/>
    </xf>
    <xf numFmtId="0" fontId="58" fillId="3" borderId="24" xfId="0" applyFont="1" applyFill="1" applyBorder="1" applyAlignment="1">
      <alignment horizontal="centerContinuous" vertical="center" wrapText="1"/>
    </xf>
    <xf numFmtId="0" fontId="70" fillId="2" borderId="89" xfId="0" applyFont="1" applyFill="1" applyBorder="1" applyAlignment="1">
      <alignment horizontal="centerContinuous" vertical="center" wrapText="1"/>
    </xf>
    <xf numFmtId="0" fontId="70" fillId="2" borderId="23" xfId="0" applyFont="1" applyFill="1" applyBorder="1" applyAlignment="1">
      <alignment horizontal="centerContinuous" vertical="center" wrapText="1"/>
    </xf>
    <xf numFmtId="164" fontId="70" fillId="2" borderId="32" xfId="0" applyNumberFormat="1" applyFont="1" applyFill="1" applyBorder="1" applyAlignment="1">
      <alignment horizontal="center" vertical="center" wrapText="1"/>
    </xf>
    <xf numFmtId="0" fontId="70" fillId="2" borderId="90" xfId="0" applyFont="1" applyFill="1" applyBorder="1" applyAlignment="1">
      <alignment horizontal="centerContinuous" vertical="center" wrapText="1"/>
    </xf>
    <xf numFmtId="0" fontId="70" fillId="2" borderId="25" xfId="0" applyFont="1" applyFill="1" applyBorder="1" applyAlignment="1">
      <alignment horizontal="centerContinuous" vertical="center" wrapText="1"/>
    </xf>
    <xf numFmtId="164" fontId="70" fillId="2" borderId="31" xfId="0" applyNumberFormat="1" applyFont="1" applyFill="1" applyBorder="1" applyAlignment="1">
      <alignment horizontal="center" vertical="center" wrapText="1"/>
    </xf>
    <xf numFmtId="0" fontId="50" fillId="3" borderId="34" xfId="0" applyFont="1" applyFill="1" applyBorder="1" applyAlignment="1">
      <alignment horizontal="centerContinuous" vertical="center" wrapText="1"/>
    </xf>
    <xf numFmtId="0" fontId="50" fillId="3" borderId="76" xfId="0" applyFont="1" applyFill="1" applyBorder="1" applyAlignment="1">
      <alignment horizontal="center" vertical="center" wrapText="1"/>
    </xf>
    <xf numFmtId="0" fontId="50" fillId="3" borderId="78" xfId="0" applyFont="1" applyFill="1" applyBorder="1" applyAlignment="1">
      <alignment horizontal="centerContinuous" wrapText="1"/>
    </xf>
    <xf numFmtId="0" fontId="50" fillId="3" borderId="79" xfId="0" applyFont="1" applyFill="1" applyBorder="1" applyAlignment="1">
      <alignment horizontal="center" vertical="center" wrapText="1"/>
    </xf>
    <xf numFmtId="0" fontId="67" fillId="2" borderId="83" xfId="0" applyFont="1" applyFill="1" applyBorder="1" applyAlignment="1">
      <alignment horizontal="centerContinuous" vertical="center" wrapText="1"/>
    </xf>
    <xf numFmtId="0" fontId="67" fillId="2" borderId="2" xfId="0" applyFont="1" applyFill="1" applyBorder="1" applyAlignment="1">
      <alignment horizontal="centerContinuous" vertical="center" wrapText="1"/>
    </xf>
    <xf numFmtId="0" fontId="67" fillId="2" borderId="41" xfId="0" applyFont="1" applyFill="1" applyBorder="1" applyAlignment="1">
      <alignment horizontal="centerContinuous" vertical="center" wrapText="1"/>
    </xf>
    <xf numFmtId="0" fontId="67" fillId="2" borderId="35" xfId="0" applyFont="1" applyFill="1" applyBorder="1" applyAlignment="1">
      <alignment horizontal="centerContinuous" vertical="center" wrapText="1"/>
    </xf>
    <xf numFmtId="164" fontId="50" fillId="0" borderId="10" xfId="0" applyNumberFormat="1" applyFont="1" applyBorder="1" applyAlignment="1">
      <alignment horizontal="center" vertical="center"/>
    </xf>
    <xf numFmtId="0" fontId="43" fillId="0" borderId="34" xfId="0" applyFont="1" applyBorder="1"/>
    <xf numFmtId="10" fontId="43" fillId="0" borderId="130" xfId="4" applyNumberFormat="1" applyFont="1" applyFill="1" applyBorder="1" applyAlignment="1" applyProtection="1">
      <alignment horizontal="center" vertical="center"/>
    </xf>
    <xf numFmtId="0" fontId="43" fillId="0" borderId="10" xfId="0" applyFont="1" applyBorder="1"/>
    <xf numFmtId="2" fontId="43" fillId="0" borderId="10" xfId="0" applyNumberFormat="1" applyFont="1" applyBorder="1" applyAlignment="1">
      <alignment horizontal="center" vertical="top"/>
    </xf>
    <xf numFmtId="10" fontId="43" fillId="0" borderId="10" xfId="0" applyNumberFormat="1" applyFont="1" applyBorder="1" applyAlignment="1">
      <alignment vertical="top"/>
    </xf>
    <xf numFmtId="0" fontId="43" fillId="0" borderId="10" xfId="0" applyFont="1" applyBorder="1" applyAlignment="1">
      <alignment vertical="top"/>
    </xf>
    <xf numFmtId="0" fontId="57" fillId="0" borderId="120" xfId="0" applyFont="1" applyBorder="1" applyAlignment="1">
      <alignment horizontal="centerContinuous" vertical="center" wrapText="1"/>
    </xf>
    <xf numFmtId="0" fontId="74" fillId="0" borderId="0" xfId="0" applyFont="1" applyAlignment="1">
      <alignment horizontal="centerContinuous" vertical="center" wrapText="1"/>
    </xf>
    <xf numFmtId="0" fontId="47" fillId="0" borderId="132" xfId="0" applyFont="1" applyBorder="1" applyAlignment="1">
      <alignment horizontal="centerContinuous"/>
    </xf>
    <xf numFmtId="0" fontId="47" fillId="0" borderId="23" xfId="0" applyFont="1" applyBorder="1" applyAlignment="1">
      <alignment horizontal="centerContinuous"/>
    </xf>
    <xf numFmtId="0" fontId="47" fillId="0" borderId="52" xfId="0" applyFont="1" applyBorder="1" applyAlignment="1">
      <alignment horizontal="centerContinuous"/>
    </xf>
    <xf numFmtId="0" fontId="47" fillId="0" borderId="24" xfId="0" applyFont="1" applyBorder="1" applyAlignment="1">
      <alignment horizontal="centerContinuous"/>
    </xf>
    <xf numFmtId="0" fontId="47" fillId="0" borderId="83" xfId="0" applyFont="1" applyBorder="1" applyAlignment="1">
      <alignment horizontal="center"/>
    </xf>
    <xf numFmtId="0" fontId="47" fillId="0" borderId="83" xfId="0" applyFont="1" applyBorder="1"/>
    <xf numFmtId="164" fontId="47" fillId="0" borderId="83" xfId="0" applyNumberFormat="1" applyFont="1" applyBorder="1" applyAlignment="1" applyProtection="1">
      <alignment horizontal="center" vertical="center"/>
      <protection locked="0"/>
    </xf>
    <xf numFmtId="0" fontId="43" fillId="0" borderId="25" xfId="0" applyFont="1" applyBorder="1" applyAlignment="1" applyProtection="1">
      <alignment horizontal="center"/>
      <protection locked="0"/>
    </xf>
    <xf numFmtId="0" fontId="43" fillId="0" borderId="31" xfId="0" applyFont="1" applyBorder="1" applyAlignment="1">
      <alignment horizontal="center"/>
    </xf>
    <xf numFmtId="0" fontId="75" fillId="0" borderId="64" xfId="0" applyFont="1" applyBorder="1" applyAlignment="1">
      <alignment horizontal="center"/>
    </xf>
    <xf numFmtId="0" fontId="43" fillId="0" borderId="45" xfId="0" applyFont="1" applyBorder="1" applyAlignment="1">
      <alignment horizontal="center"/>
    </xf>
    <xf numFmtId="0" fontId="47" fillId="0" borderId="39" xfId="0" applyFont="1" applyBorder="1" applyAlignment="1" applyProtection="1">
      <alignment horizontal="center"/>
      <protection locked="0"/>
    </xf>
    <xf numFmtId="0" fontId="47" fillId="0" borderId="39" xfId="0" quotePrefix="1" applyFont="1" applyBorder="1" applyAlignment="1" applyProtection="1">
      <alignment horizontal="center"/>
      <protection locked="0"/>
    </xf>
    <xf numFmtId="164" fontId="47" fillId="0" borderId="39" xfId="0" applyNumberFormat="1" applyFont="1" applyBorder="1" applyAlignment="1" applyProtection="1">
      <alignment horizontal="center"/>
      <protection locked="0"/>
    </xf>
    <xf numFmtId="164" fontId="47" fillId="0" borderId="39" xfId="0" applyNumberFormat="1" applyFont="1" applyBorder="1" applyAlignment="1" applyProtection="1">
      <alignment horizontal="center" vertical="center"/>
      <protection locked="0"/>
    </xf>
    <xf numFmtId="0" fontId="71" fillId="0" borderId="91" xfId="0" applyFont="1" applyBorder="1" applyAlignment="1">
      <alignment vertical="center" wrapText="1"/>
    </xf>
    <xf numFmtId="0" fontId="71" fillId="0" borderId="135" xfId="0" applyFont="1" applyBorder="1" applyAlignment="1">
      <alignment vertical="center" wrapText="1"/>
    </xf>
    <xf numFmtId="0" fontId="71" fillId="0" borderId="135" xfId="0" applyFont="1" applyBorder="1" applyAlignment="1">
      <alignment horizontal="center" vertical="center" wrapText="1"/>
    </xf>
    <xf numFmtId="0" fontId="71" fillId="0" borderId="79" xfId="0" applyFont="1" applyBorder="1" applyAlignment="1">
      <alignment vertical="center" wrapText="1"/>
    </xf>
    <xf numFmtId="0" fontId="47" fillId="0" borderId="43" xfId="0" applyFont="1" applyBorder="1" applyAlignment="1">
      <alignment horizontal="centerContinuous"/>
    </xf>
    <xf numFmtId="0" fontId="47" fillId="0" borderId="130" xfId="0" applyFont="1" applyBorder="1" applyAlignment="1">
      <alignment horizontal="center"/>
    </xf>
    <xf numFmtId="0" fontId="43" fillId="0" borderId="130" xfId="0" applyFont="1" applyBorder="1" applyAlignment="1" applyProtection="1">
      <alignment horizontal="center"/>
      <protection locked="0"/>
    </xf>
    <xf numFmtId="0" fontId="43" fillId="0" borderId="130" xfId="0" quotePrefix="1" applyFont="1" applyBorder="1" applyAlignment="1" applyProtection="1">
      <alignment horizontal="center"/>
      <protection locked="0"/>
    </xf>
    <xf numFmtId="164" fontId="75" fillId="0" borderId="130" xfId="0" applyNumberFormat="1" applyFont="1" applyBorder="1" applyAlignment="1" applyProtection="1">
      <alignment horizontal="center"/>
      <protection locked="0"/>
    </xf>
    <xf numFmtId="164" fontId="43" fillId="0" borderId="130" xfId="0" applyNumberFormat="1" applyFont="1" applyBorder="1" applyAlignment="1" applyProtection="1">
      <alignment horizontal="center"/>
      <protection locked="0"/>
    </xf>
    <xf numFmtId="164" fontId="43" fillId="0" borderId="130" xfId="0" quotePrefix="1" applyNumberFormat="1" applyFont="1" applyBorder="1" applyAlignment="1" applyProtection="1">
      <alignment horizontal="center" wrapText="1"/>
      <protection locked="0"/>
    </xf>
    <xf numFmtId="0" fontId="43" fillId="0" borderId="26" xfId="0" applyFont="1" applyBorder="1" applyAlignment="1" applyProtection="1">
      <alignment horizontal="center"/>
      <protection locked="0"/>
    </xf>
    <xf numFmtId="164" fontId="75" fillId="0" borderId="0" xfId="0" applyNumberFormat="1" applyFont="1"/>
    <xf numFmtId="0" fontId="102" fillId="3" borderId="84" xfId="0" applyFont="1" applyFill="1" applyBorder="1" applyAlignment="1">
      <alignment horizontal="centerContinuous" vertical="center" wrapText="1"/>
    </xf>
    <xf numFmtId="0" fontId="102" fillId="3" borderId="5" xfId="0" applyFont="1" applyFill="1" applyBorder="1" applyAlignment="1">
      <alignment horizontal="centerContinuous" vertical="center" wrapText="1"/>
    </xf>
    <xf numFmtId="0" fontId="46" fillId="3" borderId="106" xfId="0" applyFont="1" applyFill="1" applyBorder="1" applyAlignment="1">
      <alignment horizontal="centerContinuous" vertical="center" wrapText="1"/>
    </xf>
    <xf numFmtId="0" fontId="82" fillId="0" borderId="84" xfId="0" applyFont="1" applyBorder="1" applyAlignment="1">
      <alignment horizontal="centerContinuous" vertical="center"/>
    </xf>
    <xf numFmtId="0" fontId="82" fillId="0" borderId="5" xfId="0" applyFont="1" applyBorder="1" applyAlignment="1">
      <alignment horizontal="centerContinuous" vertical="center"/>
    </xf>
    <xf numFmtId="0" fontId="82" fillId="0" borderId="106" xfId="0" applyFont="1" applyBorder="1" applyAlignment="1">
      <alignment horizontal="centerContinuous" vertical="center"/>
    </xf>
    <xf numFmtId="0" fontId="64" fillId="3" borderId="48" xfId="0" applyFont="1" applyFill="1" applyBorder="1" applyAlignment="1">
      <alignment horizontal="centerContinuous" vertical="center" wrapText="1"/>
    </xf>
    <xf numFmtId="0" fontId="64" fillId="3" borderId="49" xfId="0" applyFont="1" applyFill="1" applyBorder="1" applyAlignment="1">
      <alignment horizontal="centerContinuous" vertical="center" wrapText="1"/>
    </xf>
    <xf numFmtId="0" fontId="50" fillId="3" borderId="50" xfId="0" applyFont="1" applyFill="1" applyBorder="1" applyAlignment="1">
      <alignment horizontal="centerContinuous" vertical="center" wrapText="1"/>
    </xf>
    <xf numFmtId="0" fontId="64" fillId="3" borderId="1" xfId="0" applyFont="1" applyFill="1" applyBorder="1" applyAlignment="1">
      <alignment horizontal="centerContinuous" vertical="center" wrapText="1"/>
    </xf>
    <xf numFmtId="0" fontId="64" fillId="3" borderId="0" xfId="0" applyFont="1" applyFill="1" applyAlignment="1">
      <alignment horizontal="centerContinuous" vertical="center" wrapText="1"/>
    </xf>
    <xf numFmtId="0" fontId="50" fillId="3" borderId="15" xfId="0" applyFont="1" applyFill="1" applyBorder="1" applyAlignment="1">
      <alignment horizontal="centerContinuous" vertical="center" wrapText="1"/>
    </xf>
    <xf numFmtId="0" fontId="82" fillId="3" borderId="16" xfId="0" applyFont="1" applyFill="1" applyBorder="1" applyAlignment="1">
      <alignment horizontal="centerContinuous" vertical="center" wrapText="1"/>
    </xf>
    <xf numFmtId="0" fontId="64" fillId="3" borderId="4" xfId="0" applyFont="1" applyFill="1" applyBorder="1" applyAlignment="1">
      <alignment horizontal="centerContinuous" vertical="center" wrapText="1"/>
    </xf>
    <xf numFmtId="0" fontId="50" fillId="3" borderId="17" xfId="0" applyFont="1" applyFill="1" applyBorder="1" applyAlignment="1">
      <alignment horizontal="centerContinuous" vertical="center" wrapText="1"/>
    </xf>
    <xf numFmtId="0" fontId="50" fillId="3" borderId="1" xfId="0" applyFont="1" applyFill="1" applyBorder="1" applyAlignment="1">
      <alignment horizontal="centerContinuous" vertical="center" wrapText="1"/>
    </xf>
    <xf numFmtId="0" fontId="50" fillId="3" borderId="0" xfId="0" applyFont="1" applyFill="1" applyAlignment="1">
      <alignment horizontal="centerContinuous" vertical="center" wrapText="1"/>
    </xf>
    <xf numFmtId="0" fontId="57" fillId="3" borderId="16" xfId="0" applyFont="1" applyFill="1" applyBorder="1" applyAlignment="1">
      <alignment horizontal="centerContinuous" vertical="center" wrapText="1"/>
    </xf>
    <xf numFmtId="0" fontId="50" fillId="3" borderId="4" xfId="0" applyFont="1" applyFill="1" applyBorder="1" applyAlignment="1">
      <alignment horizontal="centerContinuous" vertical="center" wrapText="1"/>
    </xf>
    <xf numFmtId="9" fontId="75" fillId="12" borderId="18" xfId="4" applyFont="1" applyFill="1" applyBorder="1" applyAlignment="1" applyProtection="1">
      <alignment horizontal="center"/>
    </xf>
    <xf numFmtId="9" fontId="75" fillId="12" borderId="21" xfId="4" applyFont="1" applyFill="1" applyBorder="1" applyAlignment="1" applyProtection="1">
      <alignment horizontal="center"/>
    </xf>
    <xf numFmtId="0" fontId="43" fillId="0" borderId="0" xfId="0" applyFont="1" applyAlignment="1">
      <alignment horizontal="left" vertical="top" indent="3"/>
    </xf>
    <xf numFmtId="0" fontId="57" fillId="0" borderId="0" xfId="0" applyFont="1" applyAlignment="1">
      <alignment horizontal="left" vertical="top" wrapText="1" indent="3"/>
    </xf>
    <xf numFmtId="0" fontId="50" fillId="0" borderId="0" xfId="0" applyFont="1" applyAlignment="1" applyProtection="1">
      <alignment horizontal="center" wrapText="1"/>
      <protection locked="0"/>
    </xf>
    <xf numFmtId="0" fontId="43" fillId="0" borderId="0" xfId="0" applyFont="1" applyAlignment="1" applyProtection="1">
      <alignment horizontal="center"/>
      <protection locked="0"/>
    </xf>
    <xf numFmtId="0" fontId="43" fillId="0" borderId="40" xfId="0" applyFont="1" applyBorder="1" applyAlignment="1" applyProtection="1">
      <alignment horizontal="center" vertical="top"/>
      <protection locked="0"/>
    </xf>
    <xf numFmtId="37" fontId="82" fillId="9" borderId="107" xfId="1" applyNumberFormat="1" applyFont="1" applyFill="1" applyBorder="1" applyAlignment="1" applyProtection="1">
      <alignment horizontal="center" vertical="center"/>
      <protection locked="0"/>
    </xf>
    <xf numFmtId="37" fontId="82" fillId="9" borderId="108" xfId="1" applyNumberFormat="1" applyFont="1" applyFill="1" applyBorder="1" applyAlignment="1" applyProtection="1">
      <alignment horizontal="center" vertical="center"/>
      <protection locked="0"/>
    </xf>
    <xf numFmtId="10" fontId="72" fillId="9" borderId="25" xfId="4" applyNumberFormat="1" applyFont="1" applyFill="1" applyBorder="1" applyAlignment="1" applyProtection="1">
      <alignment horizontal="center" vertical="center"/>
      <protection locked="0"/>
    </xf>
    <xf numFmtId="10" fontId="72" fillId="9" borderId="26" xfId="4" applyNumberFormat="1" applyFont="1" applyFill="1" applyBorder="1" applyAlignment="1" applyProtection="1">
      <alignment horizontal="center" vertical="center"/>
      <protection locked="0"/>
    </xf>
    <xf numFmtId="0" fontId="58" fillId="9" borderId="59" xfId="0" applyFont="1" applyFill="1" applyBorder="1" applyAlignment="1">
      <alignment vertical="center" wrapText="1"/>
    </xf>
    <xf numFmtId="0" fontId="58" fillId="9" borderId="49" xfId="0" applyFont="1" applyFill="1" applyBorder="1" applyAlignment="1">
      <alignment horizontal="right" vertical="center" wrapText="1"/>
    </xf>
    <xf numFmtId="0" fontId="58" fillId="9" borderId="49" xfId="0" applyFont="1" applyFill="1" applyBorder="1" applyAlignment="1">
      <alignment vertical="center" wrapText="1"/>
    </xf>
    <xf numFmtId="0" fontId="58" fillId="9" borderId="49" xfId="0" applyFont="1" applyFill="1" applyBorder="1" applyAlignment="1">
      <alignment horizontal="centerContinuous" vertical="center" wrapText="1"/>
    </xf>
    <xf numFmtId="0" fontId="59" fillId="9" borderId="49" xfId="0" applyFont="1" applyFill="1" applyBorder="1" applyAlignment="1">
      <alignment horizontal="centerContinuous" vertical="center" wrapText="1"/>
    </xf>
    <xf numFmtId="0" fontId="58" fillId="9" borderId="60" xfId="0" applyFont="1" applyFill="1" applyBorder="1" applyAlignment="1">
      <alignment vertical="center" wrapText="1"/>
    </xf>
    <xf numFmtId="0" fontId="64" fillId="9" borderId="40" xfId="0" applyFont="1" applyFill="1" applyBorder="1" applyAlignment="1">
      <alignment horizontal="left" vertical="top"/>
    </xf>
    <xf numFmtId="0" fontId="65" fillId="9" borderId="0" xfId="0" applyFont="1" applyFill="1" applyAlignment="1">
      <alignment horizontal="left" vertical="top"/>
    </xf>
    <xf numFmtId="0" fontId="66" fillId="9" borderId="0" xfId="0" applyFont="1" applyFill="1" applyAlignment="1" applyProtection="1">
      <alignment horizontal="left" vertical="top"/>
      <protection locked="0"/>
    </xf>
    <xf numFmtId="0" fontId="66" fillId="9" borderId="0" xfId="0" applyFont="1" applyFill="1" applyAlignment="1">
      <alignment horizontal="left" vertical="center"/>
    </xf>
    <xf numFmtId="0" fontId="43" fillId="9" borderId="10" xfId="0" applyFont="1" applyFill="1" applyBorder="1" applyAlignment="1">
      <alignment horizontal="center"/>
    </xf>
    <xf numFmtId="0" fontId="47" fillId="9" borderId="0" xfId="0" applyFont="1" applyFill="1" applyAlignment="1" applyProtection="1">
      <alignment horizontal="center" vertical="top"/>
      <protection locked="0"/>
    </xf>
    <xf numFmtId="0" fontId="47" fillId="9" borderId="0" xfId="0" applyFont="1" applyFill="1" applyAlignment="1">
      <alignment horizontal="left" vertical="center"/>
    </xf>
    <xf numFmtId="0" fontId="43" fillId="9" borderId="10" xfId="0" applyFont="1" applyFill="1" applyBorder="1" applyAlignment="1">
      <alignment horizontal="center" vertical="top"/>
    </xf>
    <xf numFmtId="0" fontId="47" fillId="9" borderId="0" xfId="0" applyFont="1" applyFill="1" applyAlignment="1" applyProtection="1">
      <alignment horizontal="center" vertical="center"/>
      <protection locked="0"/>
    </xf>
    <xf numFmtId="0" fontId="68" fillId="9" borderId="63" xfId="0" applyFont="1" applyFill="1" applyBorder="1" applyAlignment="1" applyProtection="1">
      <alignment horizontal="centerContinuous" vertical="center" wrapText="1"/>
      <protection locked="0"/>
    </xf>
    <xf numFmtId="0" fontId="69" fillId="9" borderId="64" xfId="0" applyFont="1" applyFill="1" applyBorder="1" applyAlignment="1" applyProtection="1">
      <alignment horizontal="centerContinuous" vertical="center" wrapText="1"/>
      <protection locked="0"/>
    </xf>
    <xf numFmtId="0" fontId="69" fillId="9" borderId="45" xfId="0" applyFont="1" applyFill="1" applyBorder="1" applyAlignment="1" applyProtection="1">
      <alignment vertical="center" wrapText="1"/>
      <protection locked="0"/>
    </xf>
    <xf numFmtId="0" fontId="56" fillId="9" borderId="13" xfId="0" applyFont="1" applyFill="1" applyBorder="1" applyAlignment="1" applyProtection="1">
      <alignment horizontal="center" vertical="center"/>
      <protection locked="0"/>
    </xf>
    <xf numFmtId="0" fontId="43" fillId="9" borderId="14" xfId="0" applyFont="1" applyFill="1" applyBorder="1" applyAlignment="1" applyProtection="1">
      <alignment horizontal="center" vertical="center"/>
      <protection locked="0"/>
    </xf>
    <xf numFmtId="0" fontId="43" fillId="9" borderId="13" xfId="0" applyFont="1" applyFill="1" applyBorder="1" applyAlignment="1" applyProtection="1">
      <alignment horizontal="center" vertical="center"/>
      <protection locked="0"/>
    </xf>
    <xf numFmtId="0" fontId="43" fillId="9" borderId="2" xfId="0" applyFont="1" applyFill="1" applyBorder="1" applyAlignment="1" applyProtection="1">
      <alignment horizontal="center"/>
      <protection locked="0"/>
    </xf>
    <xf numFmtId="164" fontId="43" fillId="9" borderId="2" xfId="0" applyNumberFormat="1" applyFont="1" applyFill="1" applyBorder="1" applyAlignment="1" applyProtection="1">
      <alignment horizontal="center"/>
      <protection locked="0"/>
    </xf>
    <xf numFmtId="0" fontId="43" fillId="9" borderId="130" xfId="0" applyFont="1" applyFill="1" applyBorder="1" applyAlignment="1" applyProtection="1">
      <alignment horizontal="center"/>
      <protection locked="0"/>
    </xf>
    <xf numFmtId="0" fontId="64" fillId="9" borderId="27" xfId="5" applyFont="1" applyFill="1" applyBorder="1" applyAlignment="1" applyProtection="1">
      <alignment horizontal="center" vertical="center" wrapText="1"/>
    </xf>
    <xf numFmtId="0" fontId="75" fillId="9" borderId="18" xfId="0" applyFont="1" applyFill="1" applyBorder="1" applyAlignment="1" applyProtection="1">
      <alignment horizontal="center"/>
      <protection locked="0"/>
    </xf>
    <xf numFmtId="0" fontId="75" fillId="9" borderId="19" xfId="0" applyFont="1" applyFill="1" applyBorder="1" applyAlignment="1" applyProtection="1">
      <alignment horizontal="center" vertical="center"/>
      <protection locked="0"/>
    </xf>
    <xf numFmtId="0" fontId="75" fillId="9" borderId="2" xfId="0" applyFont="1" applyFill="1" applyBorder="1" applyAlignment="1" applyProtection="1">
      <alignment horizontal="center" vertical="center"/>
      <protection locked="0"/>
    </xf>
    <xf numFmtId="0" fontId="75" fillId="9" borderId="20" xfId="0" applyFont="1" applyFill="1" applyBorder="1" applyAlignment="1" applyProtection="1">
      <alignment horizontal="center" vertical="center"/>
      <protection locked="0"/>
    </xf>
    <xf numFmtId="0" fontId="75" fillId="9" borderId="18" xfId="0" applyFont="1" applyFill="1" applyBorder="1" applyAlignment="1" applyProtection="1">
      <alignment horizontal="center" vertical="center"/>
      <protection locked="0"/>
    </xf>
    <xf numFmtId="0" fontId="70" fillId="0" borderId="49" xfId="0" applyFont="1" applyBorder="1" applyAlignment="1">
      <alignment horizontal="center"/>
    </xf>
    <xf numFmtId="0" fontId="101" fillId="0" borderId="0" xfId="0" applyFont="1" applyAlignment="1">
      <alignment horizontal="left" vertical="center"/>
    </xf>
    <xf numFmtId="166" fontId="75" fillId="12" borderId="18" xfId="0" applyNumberFormat="1" applyFont="1" applyFill="1" applyBorder="1" applyAlignment="1">
      <alignment horizontal="center"/>
    </xf>
    <xf numFmtId="0" fontId="82" fillId="2" borderId="121" xfId="0" applyFont="1" applyFill="1" applyBorder="1" applyAlignment="1">
      <alignment horizontal="centerContinuous" vertical="center"/>
    </xf>
    <xf numFmtId="0" fontId="82" fillId="2" borderId="122" xfId="0" applyFont="1" applyFill="1" applyBorder="1" applyAlignment="1">
      <alignment horizontal="centerContinuous" vertical="center"/>
    </xf>
    <xf numFmtId="0" fontId="82" fillId="2" borderId="123" xfId="0" applyFont="1" applyFill="1" applyBorder="1" applyAlignment="1">
      <alignment horizontal="right" vertical="center"/>
    </xf>
    <xf numFmtId="0" fontId="82" fillId="2" borderId="137" xfId="0" applyFont="1" applyFill="1" applyBorder="1" applyAlignment="1">
      <alignment horizontal="centerContinuous" vertical="center"/>
    </xf>
    <xf numFmtId="0" fontId="82" fillId="2" borderId="124" xfId="0" applyFont="1" applyFill="1" applyBorder="1" applyAlignment="1">
      <alignment horizontal="right" vertical="center"/>
    </xf>
    <xf numFmtId="0" fontId="82" fillId="2" borderId="139" xfId="0" applyFont="1" applyFill="1" applyBorder="1" applyAlignment="1">
      <alignment horizontal="centerContinuous" vertical="center"/>
    </xf>
    <xf numFmtId="0" fontId="82" fillId="2" borderId="136" xfId="0" applyFont="1" applyFill="1" applyBorder="1" applyAlignment="1">
      <alignment horizontal="centerContinuous" vertical="center"/>
    </xf>
    <xf numFmtId="0" fontId="47" fillId="3" borderId="80" xfId="0" applyFont="1" applyFill="1" applyBorder="1" applyAlignment="1">
      <alignment horizontal="centerContinuous" vertical="center" wrapText="1"/>
    </xf>
    <xf numFmtId="0" fontId="64" fillId="9" borderId="55" xfId="0" applyFont="1" applyFill="1" applyBorder="1" applyAlignment="1">
      <alignment vertical="top"/>
    </xf>
    <xf numFmtId="0" fontId="65" fillId="9" borderId="4" xfId="0" applyFont="1" applyFill="1" applyBorder="1" applyAlignment="1">
      <alignment vertical="center"/>
    </xf>
    <xf numFmtId="0" fontId="47" fillId="3" borderId="28" xfId="0" applyFont="1" applyFill="1" applyBorder="1" applyAlignment="1">
      <alignment horizontal="centerContinuous" vertical="center" wrapText="1"/>
    </xf>
    <xf numFmtId="0" fontId="47" fillId="3" borderId="140" xfId="0" applyFont="1" applyFill="1" applyBorder="1" applyAlignment="1">
      <alignment horizontal="centerContinuous" vertical="center" wrapText="1"/>
    </xf>
    <xf numFmtId="0" fontId="94" fillId="0" borderId="0" xfId="3" applyFont="1" applyFill="1" applyBorder="1" applyAlignment="1" applyProtection="1">
      <alignment vertical="center" wrapText="1"/>
      <protection locked="0"/>
    </xf>
    <xf numFmtId="0" fontId="94" fillId="0" borderId="15" xfId="3" applyFont="1" applyFill="1" applyBorder="1" applyAlignment="1" applyProtection="1">
      <alignment vertical="center" wrapText="1"/>
      <protection locked="0"/>
    </xf>
    <xf numFmtId="0" fontId="50" fillId="3" borderId="78" xfId="0" applyFont="1" applyFill="1" applyBorder="1" applyAlignment="1">
      <alignment horizontal="centerContinuous" vertical="top" wrapText="1"/>
    </xf>
    <xf numFmtId="0" fontId="57" fillId="3" borderId="77" xfId="0" applyFont="1" applyFill="1" applyBorder="1" applyAlignment="1">
      <alignment horizontal="centerContinuous" vertical="top" wrapText="1"/>
    </xf>
    <xf numFmtId="0" fontId="42" fillId="3" borderId="53" xfId="0" applyFont="1" applyFill="1" applyBorder="1" applyAlignment="1">
      <alignment horizontal="centerContinuous" vertical="center" wrapText="1"/>
    </xf>
    <xf numFmtId="0" fontId="50" fillId="0" borderId="1" xfId="0" applyFont="1" applyBorder="1" applyAlignment="1">
      <alignment horizontal="center" wrapText="1"/>
    </xf>
    <xf numFmtId="0" fontId="46" fillId="3" borderId="17" xfId="0" applyFont="1" applyFill="1" applyBorder="1" applyAlignment="1">
      <alignment horizontal="centerContinuous" vertical="center" wrapText="1"/>
    </xf>
    <xf numFmtId="0" fontId="102" fillId="3" borderId="48" xfId="0" applyFont="1" applyFill="1" applyBorder="1" applyAlignment="1">
      <alignment horizontal="centerContinuous" vertical="center" wrapText="1"/>
    </xf>
    <xf numFmtId="0" fontId="70" fillId="3" borderId="16" xfId="0" applyFont="1" applyFill="1" applyBorder="1" applyAlignment="1">
      <alignment horizontal="centerContinuous" vertical="center" wrapText="1"/>
    </xf>
    <xf numFmtId="0" fontId="102" fillId="3" borderId="49" xfId="0" applyFont="1" applyFill="1" applyBorder="1" applyAlignment="1">
      <alignment horizontal="centerContinuous" vertical="center" wrapText="1"/>
    </xf>
    <xf numFmtId="0" fontId="102" fillId="3" borderId="4" xfId="0" applyFont="1" applyFill="1" applyBorder="1" applyAlignment="1">
      <alignment horizontal="centerContinuous" vertical="center" wrapText="1"/>
    </xf>
    <xf numFmtId="0" fontId="46" fillId="3" borderId="50" xfId="0" applyFont="1" applyFill="1" applyBorder="1" applyAlignment="1">
      <alignment horizontal="centerContinuous" vertical="center" wrapText="1"/>
    </xf>
    <xf numFmtId="164" fontId="58" fillId="2" borderId="27" xfId="0" applyNumberFormat="1" applyFont="1" applyFill="1" applyBorder="1" applyAlignment="1" applyProtection="1">
      <alignment horizontal="center" vertical="center"/>
      <protection hidden="1"/>
    </xf>
    <xf numFmtId="0" fontId="42" fillId="3" borderId="34" xfId="0" applyFont="1" applyFill="1" applyBorder="1" applyAlignment="1">
      <alignment horizontal="centerContinuous" vertical="center" wrapText="1"/>
    </xf>
    <xf numFmtId="0" fontId="42" fillId="3" borderId="54" xfId="0" applyFont="1" applyFill="1" applyBorder="1" applyAlignment="1">
      <alignment horizontal="centerContinuous" vertical="center" wrapText="1"/>
    </xf>
    <xf numFmtId="0" fontId="42" fillId="0" borderId="0" xfId="0" applyFont="1" applyAlignment="1" applyProtection="1">
      <alignment horizontal="center" vertical="top" wrapText="1"/>
      <protection locked="0"/>
    </xf>
    <xf numFmtId="0" fontId="42" fillId="0" borderId="0" xfId="0" applyFont="1" applyAlignment="1">
      <alignment horizontal="center" vertical="top" wrapText="1"/>
    </xf>
    <xf numFmtId="0" fontId="42" fillId="3" borderId="4" xfId="0" applyFont="1" applyFill="1" applyBorder="1" applyAlignment="1">
      <alignment horizontal="centerContinuous" vertical="center" wrapText="1"/>
    </xf>
    <xf numFmtId="0" fontId="42" fillId="3" borderId="56" xfId="0" applyFont="1" applyFill="1" applyBorder="1" applyAlignment="1">
      <alignment horizontal="centerContinuous" vertical="center" wrapText="1"/>
    </xf>
    <xf numFmtId="0" fontId="42" fillId="0" borderId="0" xfId="0" applyFont="1" applyAlignment="1">
      <alignment horizontal="right" wrapText="1"/>
    </xf>
    <xf numFmtId="9" fontId="42" fillId="0" borderId="10" xfId="4" applyFont="1" applyFill="1" applyBorder="1" applyAlignment="1">
      <alignment horizontal="center" vertical="center" wrapText="1"/>
    </xf>
    <xf numFmtId="0" fontId="42" fillId="0" borderId="10" xfId="0" applyFont="1" applyBorder="1" applyAlignment="1">
      <alignment horizontal="center" vertical="top" wrapText="1"/>
    </xf>
    <xf numFmtId="0" fontId="42" fillId="0" borderId="0" xfId="0" applyFont="1" applyAlignment="1">
      <alignment horizontal="center" vertical="center"/>
    </xf>
    <xf numFmtId="164" fontId="42" fillId="0" borderId="0" xfId="0" applyNumberFormat="1" applyFont="1" applyAlignment="1">
      <alignment horizontal="center" vertical="center"/>
    </xf>
    <xf numFmtId="0" fontId="42" fillId="0" borderId="10" xfId="0" applyFont="1" applyBorder="1" applyAlignment="1">
      <alignment horizontal="center" vertical="center"/>
    </xf>
    <xf numFmtId="0" fontId="42" fillId="0" borderId="0" xfId="0" applyFont="1"/>
    <xf numFmtId="0" fontId="42" fillId="0" borderId="33" xfId="0" applyFont="1" applyBorder="1" applyAlignment="1">
      <alignment horizontal="centerContinuous"/>
    </xf>
    <xf numFmtId="0" fontId="42" fillId="0" borderId="34" xfId="0" applyFont="1" applyBorder="1" applyAlignment="1">
      <alignment horizontal="centerContinuous"/>
    </xf>
    <xf numFmtId="0" fontId="55" fillId="0" borderId="13" xfId="3" applyFont="1" applyFill="1" applyBorder="1" applyAlignment="1" applyProtection="1">
      <alignment horizontal="left" vertical="center" wrapText="1" indent="3"/>
    </xf>
    <xf numFmtId="0" fontId="64" fillId="9" borderId="27" xfId="5" applyFont="1" applyFill="1" applyBorder="1" applyAlignment="1" applyProtection="1">
      <alignment horizontal="centerContinuous" vertical="center" wrapText="1"/>
    </xf>
    <xf numFmtId="0" fontId="64" fillId="9" borderId="141" xfId="5" applyFont="1" applyFill="1" applyBorder="1" applyAlignment="1" applyProtection="1">
      <alignment horizontal="centerContinuous" vertical="center" wrapText="1"/>
    </xf>
    <xf numFmtId="0" fontId="64" fillId="9" borderId="142" xfId="5" applyFont="1" applyFill="1" applyBorder="1" applyAlignment="1" applyProtection="1">
      <alignment horizontal="centerContinuous" vertical="center" wrapText="1"/>
    </xf>
    <xf numFmtId="0" fontId="64" fillId="9" borderId="143" xfId="5" applyFont="1" applyFill="1" applyBorder="1" applyAlignment="1" applyProtection="1">
      <alignment horizontal="centerContinuous" vertical="center" wrapText="1"/>
    </xf>
    <xf numFmtId="0" fontId="98" fillId="2" borderId="39" xfId="0" applyFont="1" applyFill="1" applyBorder="1" applyAlignment="1">
      <alignment horizontal="centerContinuous" vertical="center" wrapText="1"/>
    </xf>
    <xf numFmtId="0" fontId="98" fillId="2" borderId="39" xfId="0" applyFont="1" applyFill="1" applyBorder="1" applyAlignment="1">
      <alignment horizontal="centerContinuous" vertical="center"/>
    </xf>
    <xf numFmtId="10" fontId="64" fillId="2" borderId="10" xfId="4" applyNumberFormat="1" applyFont="1" applyFill="1" applyBorder="1" applyAlignment="1" applyProtection="1">
      <alignment horizontal="center" vertical="center"/>
      <protection hidden="1"/>
    </xf>
    <xf numFmtId="10" fontId="58" fillId="2" borderId="129" xfId="4" applyNumberFormat="1" applyFont="1" applyFill="1" applyBorder="1" applyAlignment="1" applyProtection="1">
      <alignment horizontal="center" vertical="center"/>
      <protection hidden="1"/>
    </xf>
    <xf numFmtId="10" fontId="58" fillId="2" borderId="45" xfId="4" applyNumberFormat="1" applyFont="1" applyFill="1" applyBorder="1" applyAlignment="1" applyProtection="1">
      <alignment horizontal="center" vertical="center"/>
      <protection hidden="1"/>
    </xf>
    <xf numFmtId="0" fontId="98" fillId="2" borderId="90" xfId="0" applyFont="1" applyFill="1" applyBorder="1" applyAlignment="1">
      <alignment vertical="center"/>
    </xf>
    <xf numFmtId="37" fontId="58" fillId="2" borderId="120" xfId="1" applyNumberFormat="1" applyFont="1" applyFill="1" applyBorder="1" applyAlignment="1" applyProtection="1">
      <alignment horizontal="centerContinuous" vertical="center"/>
      <protection hidden="1"/>
    </xf>
    <xf numFmtId="37" fontId="58" fillId="2" borderId="31" xfId="1" applyNumberFormat="1" applyFont="1" applyFill="1" applyBorder="1" applyAlignment="1" applyProtection="1">
      <alignment horizontal="centerContinuous" vertical="center"/>
      <protection hidden="1"/>
    </xf>
    <xf numFmtId="37" fontId="58" fillId="2" borderId="45" xfId="1" applyNumberFormat="1" applyFont="1" applyFill="1" applyBorder="1" applyAlignment="1" applyProtection="1">
      <alignment horizontal="centerContinuous" vertical="center"/>
      <protection hidden="1"/>
    </xf>
    <xf numFmtId="37" fontId="58" fillId="2" borderId="10" xfId="1" applyNumberFormat="1" applyFont="1" applyFill="1" applyBorder="1" applyAlignment="1" applyProtection="1">
      <alignment horizontal="centerContinuous" vertical="center"/>
      <protection hidden="1"/>
    </xf>
    <xf numFmtId="37" fontId="58" fillId="2" borderId="128" xfId="1" applyNumberFormat="1" applyFont="1" applyFill="1" applyBorder="1" applyAlignment="1" applyProtection="1">
      <alignment horizontal="centerContinuous" vertical="center"/>
      <protection hidden="1"/>
    </xf>
    <xf numFmtId="37" fontId="58" fillId="2" borderId="24" xfId="1" applyNumberFormat="1" applyFont="1" applyFill="1" applyBorder="1" applyAlignment="1" applyProtection="1">
      <alignment horizontal="centerContinuous" vertical="center"/>
      <protection hidden="1"/>
    </xf>
    <xf numFmtId="37" fontId="58" fillId="2" borderId="0" xfId="1" applyNumberFormat="1" applyFont="1" applyFill="1" applyBorder="1" applyAlignment="1" applyProtection="1">
      <alignment horizontal="centerContinuous" vertical="center"/>
      <protection hidden="1"/>
    </xf>
    <xf numFmtId="37" fontId="58" fillId="2" borderId="37" xfId="1" applyNumberFormat="1" applyFont="1" applyFill="1" applyBorder="1" applyAlignment="1" applyProtection="1">
      <alignment horizontal="centerContinuous" vertical="center"/>
      <protection hidden="1"/>
    </xf>
    <xf numFmtId="166" fontId="64" fillId="2" borderId="130" xfId="4" applyNumberFormat="1" applyFont="1" applyFill="1" applyBorder="1" applyAlignment="1" applyProtection="1">
      <alignment horizontal="center" vertical="center"/>
      <protection hidden="1"/>
    </xf>
    <xf numFmtId="0" fontId="64" fillId="9" borderId="68" xfId="5" applyFont="1" applyFill="1" applyBorder="1" applyAlignment="1" applyProtection="1">
      <alignment horizontal="centerContinuous" vertical="center" wrapText="1"/>
    </xf>
    <xf numFmtId="166" fontId="75" fillId="12" borderId="19" xfId="0" applyNumberFormat="1" applyFont="1" applyFill="1" applyBorder="1" applyAlignment="1">
      <alignment horizontal="center" vertical="center"/>
    </xf>
    <xf numFmtId="10" fontId="75" fillId="12" borderId="19" xfId="4" applyNumberFormat="1" applyFont="1" applyFill="1" applyBorder="1" applyAlignment="1" applyProtection="1">
      <alignment horizontal="center" vertical="center"/>
    </xf>
    <xf numFmtId="166" fontId="75" fillId="12" borderId="36" xfId="0" applyNumberFormat="1" applyFont="1" applyFill="1" applyBorder="1" applyAlignment="1">
      <alignment horizontal="center" vertical="center"/>
    </xf>
    <xf numFmtId="10" fontId="75" fillId="12" borderId="20" xfId="4" applyNumberFormat="1" applyFont="1" applyFill="1" applyBorder="1" applyAlignment="1" applyProtection="1">
      <alignment horizontal="center" vertical="center"/>
    </xf>
    <xf numFmtId="166" fontId="75" fillId="12" borderId="138" xfId="0" applyNumberFormat="1" applyFont="1" applyFill="1" applyBorder="1" applyAlignment="1">
      <alignment horizontal="center" vertical="center"/>
    </xf>
    <xf numFmtId="9" fontId="75" fillId="12" borderId="19" xfId="4" applyFont="1" applyFill="1" applyBorder="1" applyAlignment="1" applyProtection="1">
      <alignment horizontal="center" vertical="center"/>
    </xf>
    <xf numFmtId="9" fontId="75" fillId="12" borderId="36" xfId="4" applyFont="1" applyFill="1" applyBorder="1" applyAlignment="1" applyProtection="1">
      <alignment horizontal="center" vertical="center"/>
    </xf>
    <xf numFmtId="9" fontId="75" fillId="12" borderId="125" xfId="4" applyFont="1" applyFill="1" applyBorder="1" applyAlignment="1" applyProtection="1">
      <alignment horizontal="center" vertical="center"/>
    </xf>
    <xf numFmtId="0" fontId="75" fillId="0" borderId="15" xfId="0" applyFont="1" applyBorder="1"/>
    <xf numFmtId="0" fontId="43" fillId="0" borderId="54" xfId="0" applyFont="1" applyBorder="1" applyProtection="1">
      <protection locked="0"/>
    </xf>
    <xf numFmtId="0" fontId="43" fillId="0" borderId="10" xfId="0" applyFont="1" applyBorder="1" applyProtection="1">
      <protection locked="0"/>
    </xf>
    <xf numFmtId="0" fontId="43" fillId="0" borderId="78" xfId="0" applyFont="1" applyBorder="1"/>
    <xf numFmtId="0" fontId="48" fillId="3" borderId="51" xfId="0" applyFont="1" applyFill="1" applyBorder="1" applyAlignment="1">
      <alignment horizontal="centerContinuous" vertical="center" wrapText="1"/>
    </xf>
    <xf numFmtId="0" fontId="48" fillId="3" borderId="52" xfId="0" applyFont="1" applyFill="1" applyBorder="1" applyAlignment="1">
      <alignment horizontal="centerContinuous" vertical="center" wrapText="1"/>
    </xf>
    <xf numFmtId="0" fontId="48" fillId="3" borderId="24" xfId="0" applyFont="1" applyFill="1" applyBorder="1" applyAlignment="1">
      <alignment horizontal="centerContinuous" vertical="center" wrapText="1"/>
    </xf>
    <xf numFmtId="0" fontId="54" fillId="3" borderId="4" xfId="0" applyFont="1" applyFill="1" applyBorder="1" applyAlignment="1">
      <alignment horizontal="centerContinuous" vertical="center" wrapText="1"/>
    </xf>
    <xf numFmtId="9" fontId="47" fillId="3" borderId="23" xfId="4" applyFont="1" applyFill="1" applyBorder="1" applyAlignment="1" applyProtection="1">
      <alignment horizontal="center" vertical="center"/>
    </xf>
    <xf numFmtId="0" fontId="47" fillId="3" borderId="24" xfId="0" applyFont="1" applyFill="1" applyBorder="1" applyAlignment="1">
      <alignment horizontal="center" vertical="center"/>
    </xf>
    <xf numFmtId="0" fontId="50" fillId="3" borderId="91" xfId="0" applyFont="1" applyFill="1" applyBorder="1" applyAlignment="1">
      <alignment horizontal="centerContinuous" vertical="center" wrapText="1"/>
    </xf>
    <xf numFmtId="0" fontId="50" fillId="3" borderId="129" xfId="0" applyFont="1" applyFill="1" applyBorder="1" applyAlignment="1">
      <alignment horizontal="centerContinuous" vertical="center" wrapText="1"/>
    </xf>
    <xf numFmtId="0" fontId="50" fillId="3" borderId="10" xfId="0" applyFont="1" applyFill="1" applyBorder="1" applyAlignment="1">
      <alignment horizontal="centerContinuous" vertical="center" wrapText="1"/>
    </xf>
    <xf numFmtId="0" fontId="43" fillId="0" borderId="39" xfId="0" applyFont="1" applyBorder="1" applyAlignment="1">
      <alignment horizontal="centerContinuous"/>
    </xf>
    <xf numFmtId="0" fontId="43" fillId="0" borderId="130" xfId="0" applyFont="1" applyBorder="1" applyAlignment="1">
      <alignment horizontal="centerContinuous"/>
    </xf>
    <xf numFmtId="0" fontId="50" fillId="13" borderId="38" xfId="0" applyFont="1" applyFill="1" applyBorder="1" applyAlignment="1">
      <alignment horizontal="center" vertical="center" wrapText="1"/>
    </xf>
    <xf numFmtId="0" fontId="50" fillId="13" borderId="87" xfId="0" applyFont="1" applyFill="1" applyBorder="1" applyAlignment="1">
      <alignment horizontal="center" vertical="center" wrapText="1"/>
    </xf>
    <xf numFmtId="0" fontId="50" fillId="3" borderId="81" xfId="0" applyFont="1" applyFill="1" applyBorder="1" applyAlignment="1">
      <alignment horizontal="centerContinuous" vertical="center" wrapText="1"/>
    </xf>
    <xf numFmtId="0" fontId="50" fillId="3" borderId="128" xfId="0" applyFont="1" applyFill="1" applyBorder="1" applyAlignment="1">
      <alignment horizontal="centerContinuous" vertical="center" wrapText="1"/>
    </xf>
    <xf numFmtId="0" fontId="43" fillId="0" borderId="91" xfId="0" applyFont="1" applyBorder="1" applyAlignment="1">
      <alignment horizontal="centerContinuous"/>
    </xf>
    <xf numFmtId="0" fontId="43" fillId="0" borderId="129" xfId="0" applyFont="1" applyBorder="1" applyAlignment="1">
      <alignment horizontal="centerContinuous"/>
    </xf>
    <xf numFmtId="0" fontId="43" fillId="0" borderId="81" xfId="0" applyFont="1" applyBorder="1" applyAlignment="1">
      <alignment vertical="top"/>
    </xf>
    <xf numFmtId="0" fontId="43" fillId="0" borderId="128" xfId="0" applyFont="1" applyBorder="1" applyAlignment="1">
      <alignment vertical="top"/>
    </xf>
    <xf numFmtId="0" fontId="95" fillId="0" borderId="0" xfId="0" applyFont="1" applyAlignment="1">
      <alignment horizontal="center" wrapText="1"/>
    </xf>
    <xf numFmtId="0" fontId="43" fillId="0" borderId="0" xfId="0" applyFont="1" applyAlignment="1">
      <alignment horizontal="center" wrapText="1"/>
    </xf>
    <xf numFmtId="0" fontId="97" fillId="3" borderId="27" xfId="0" applyFont="1" applyFill="1" applyBorder="1" applyAlignment="1">
      <alignment vertical="center" wrapText="1"/>
    </xf>
    <xf numFmtId="0" fontId="91" fillId="2" borderId="14" xfId="0" applyFont="1" applyFill="1" applyBorder="1" applyAlignment="1">
      <alignment horizontal="center" vertical="center" wrapText="1"/>
    </xf>
    <xf numFmtId="0" fontId="43" fillId="0" borderId="126" xfId="0" applyFont="1" applyBorder="1" applyAlignment="1">
      <alignment horizontal="left" wrapText="1" indent="3"/>
    </xf>
    <xf numFmtId="0" fontId="43" fillId="0" borderId="126" xfId="0" applyFont="1" applyBorder="1" applyAlignment="1">
      <alignment horizontal="left" vertical="top" wrapText="1" indent="5"/>
    </xf>
    <xf numFmtId="0" fontId="43" fillId="0" borderId="126" xfId="0" applyFont="1" applyBorder="1" applyAlignment="1">
      <alignment horizontal="left" vertical="top" wrapText="1" indent="3"/>
    </xf>
    <xf numFmtId="0" fontId="47" fillId="0" borderId="126" xfId="0" applyFont="1" applyBorder="1" applyAlignment="1">
      <alignment horizontal="left" vertical="center" wrapText="1" indent="1"/>
    </xf>
    <xf numFmtId="0" fontId="50" fillId="3" borderId="27" xfId="0" applyFont="1" applyFill="1" applyBorder="1" applyAlignment="1">
      <alignment vertical="center" wrapText="1"/>
    </xf>
    <xf numFmtId="0" fontId="43" fillId="0" borderId="14" xfId="0" applyFont="1" applyBorder="1" applyAlignment="1">
      <alignment horizontal="left" vertical="center" wrapText="1" indent="2"/>
    </xf>
    <xf numFmtId="0" fontId="43" fillId="0" borderId="126" xfId="0" applyFont="1" applyBorder="1" applyAlignment="1">
      <alignment horizontal="left" vertical="center" wrapText="1" indent="2"/>
    </xf>
    <xf numFmtId="0" fontId="43" fillId="0" borderId="14" xfId="0" applyFont="1" applyBorder="1" applyAlignment="1">
      <alignment horizontal="left" vertical="center" wrapText="1" indent="1"/>
    </xf>
    <xf numFmtId="0" fontId="43" fillId="0" borderId="13" xfId="0" applyFont="1" applyBorder="1" applyAlignment="1">
      <alignment horizontal="left" vertical="center" wrapText="1" indent="1"/>
    </xf>
    <xf numFmtId="0" fontId="50" fillId="3" borderId="5" xfId="0" applyFont="1" applyFill="1" applyBorder="1" applyAlignment="1">
      <alignment vertical="center" wrapText="1"/>
    </xf>
    <xf numFmtId="0" fontId="43" fillId="0" borderId="50" xfId="0" applyFont="1" applyBorder="1" applyAlignment="1">
      <alignment horizontal="left" vertical="center" wrapText="1" indent="1"/>
    </xf>
    <xf numFmtId="0" fontId="43" fillId="0" borderId="27" xfId="0" applyFont="1" applyBorder="1" applyAlignment="1">
      <alignment horizontal="left" vertical="center" wrapText="1" indent="2"/>
    </xf>
    <xf numFmtId="0" fontId="50" fillId="3" borderId="13" xfId="0" applyFont="1" applyFill="1" applyBorder="1" applyAlignment="1">
      <alignment vertical="center" wrapText="1"/>
    </xf>
    <xf numFmtId="0" fontId="105" fillId="0" borderId="0" xfId="0" applyFont="1" applyAlignment="1">
      <alignment vertical="center" wrapText="1"/>
    </xf>
    <xf numFmtId="0" fontId="43" fillId="0" borderId="15" xfId="0" applyFont="1" applyBorder="1" applyAlignment="1">
      <alignment horizontal="left" vertical="center" wrapText="1" indent="2"/>
    </xf>
    <xf numFmtId="0" fontId="47" fillId="0" borderId="15" xfId="0" applyFont="1" applyBorder="1" applyAlignment="1">
      <alignment horizontal="left" vertical="center" wrapText="1" indent="2"/>
    </xf>
    <xf numFmtId="0" fontId="47" fillId="0" borderId="15" xfId="0" applyFont="1" applyBorder="1" applyAlignment="1">
      <alignment horizontal="left" vertical="center" wrapText="1" indent="1"/>
    </xf>
    <xf numFmtId="0" fontId="43" fillId="0" borderId="17" xfId="0" applyFont="1" applyBorder="1" applyAlignment="1">
      <alignment horizontal="left" vertical="center" wrapText="1" indent="2"/>
    </xf>
    <xf numFmtId="0" fontId="55" fillId="0" borderId="126" xfId="3" applyFont="1" applyFill="1" applyBorder="1" applyAlignment="1" applyProtection="1">
      <alignment horizontal="left" vertical="center" wrapText="1" indent="4"/>
    </xf>
    <xf numFmtId="0" fontId="43" fillId="0" borderId="126" xfId="0" applyFont="1" applyBorder="1" applyAlignment="1">
      <alignment horizontal="left" wrapText="1" indent="1"/>
    </xf>
    <xf numFmtId="0" fontId="106" fillId="9" borderId="64" xfId="0" applyFont="1" applyFill="1" applyBorder="1" applyAlignment="1" applyProtection="1">
      <alignment horizontal="centerContinuous" vertical="center" wrapText="1"/>
      <protection locked="0"/>
    </xf>
    <xf numFmtId="0" fontId="87" fillId="2" borderId="1" xfId="0" applyFont="1" applyFill="1" applyBorder="1" applyAlignment="1">
      <alignment horizontal="centerContinuous" vertical="top" wrapText="1"/>
    </xf>
    <xf numFmtId="0" fontId="88" fillId="2" borderId="0" xfId="0" applyFont="1" applyFill="1" applyAlignment="1">
      <alignment horizontal="centerContinuous" vertical="top" wrapText="1"/>
    </xf>
    <xf numFmtId="0" fontId="88" fillId="2" borderId="15" xfId="0" applyFont="1" applyFill="1" applyBorder="1" applyAlignment="1">
      <alignment horizontal="centerContinuous" vertical="top" wrapText="1"/>
    </xf>
    <xf numFmtId="0" fontId="88" fillId="2" borderId="16" xfId="0" applyFont="1" applyFill="1" applyBorder="1" applyAlignment="1">
      <alignment horizontal="centerContinuous" vertical="top" wrapText="1"/>
    </xf>
    <xf numFmtId="0" fontId="88" fillId="2" borderId="4" xfId="0" applyFont="1" applyFill="1" applyBorder="1" applyAlignment="1">
      <alignment horizontal="centerContinuous" vertical="top" wrapText="1"/>
    </xf>
    <xf numFmtId="0" fontId="88" fillId="2" borderId="17" xfId="0" applyFont="1" applyFill="1" applyBorder="1" applyAlignment="1">
      <alignment horizontal="centerContinuous" vertical="top" wrapText="1"/>
    </xf>
    <xf numFmtId="0" fontId="101" fillId="2" borderId="48" xfId="0" applyFont="1" applyFill="1" applyBorder="1" applyAlignment="1">
      <alignment horizontal="centerContinuous" vertical="center"/>
    </xf>
    <xf numFmtId="0" fontId="101" fillId="2" borderId="49" xfId="0" applyFont="1" applyFill="1" applyBorder="1" applyAlignment="1">
      <alignment horizontal="centerContinuous" vertical="center"/>
    </xf>
    <xf numFmtId="0" fontId="101" fillId="2" borderId="50" xfId="0" applyFont="1" applyFill="1" applyBorder="1" applyAlignment="1">
      <alignment horizontal="centerContinuous" vertical="center"/>
    </xf>
    <xf numFmtId="0" fontId="64" fillId="9" borderId="16" xfId="0" applyFont="1" applyFill="1" applyBorder="1" applyAlignment="1" applyProtection="1">
      <alignment horizontal="center" wrapText="1"/>
      <protection locked="0"/>
    </xf>
    <xf numFmtId="0" fontId="101" fillId="0" borderId="0" xfId="0" applyFont="1" applyAlignment="1" applyProtection="1">
      <alignment horizontal="center" vertical="center"/>
      <protection locked="0"/>
    </xf>
    <xf numFmtId="0" fontId="101" fillId="0" borderId="28" xfId="0" applyFont="1" applyBorder="1" applyAlignment="1" applyProtection="1">
      <alignment horizontal="center" vertical="center"/>
      <protection locked="0"/>
    </xf>
    <xf numFmtId="0" fontId="101" fillId="0" borderId="15" xfId="0" applyFont="1" applyBorder="1" applyAlignment="1" applyProtection="1">
      <alignment horizontal="center" vertical="center"/>
      <protection locked="0"/>
    </xf>
    <xf numFmtId="0" fontId="46" fillId="0" borderId="0" xfId="0" applyFont="1" applyAlignment="1" applyProtection="1">
      <alignment horizontal="center" vertical="center" wrapText="1"/>
      <protection locked="0"/>
    </xf>
    <xf numFmtId="0" fontId="43" fillId="0" borderId="37" xfId="0" applyFont="1" applyBorder="1" applyAlignment="1">
      <alignment horizontal="center"/>
    </xf>
    <xf numFmtId="0" fontId="43" fillId="0" borderId="87" xfId="0" applyFont="1" applyBorder="1" applyAlignment="1">
      <alignment horizontal="center"/>
    </xf>
    <xf numFmtId="0" fontId="101" fillId="0" borderId="0" xfId="0" applyFont="1" applyAlignment="1" applyProtection="1">
      <alignment horizontal="right" vertical="center"/>
      <protection locked="0"/>
    </xf>
    <xf numFmtId="165" fontId="75" fillId="12" borderId="18" xfId="0" applyNumberFormat="1" applyFont="1" applyFill="1" applyBorder="1" applyAlignment="1" applyProtection="1">
      <alignment horizontal="center" vertical="center"/>
      <protection locked="0"/>
    </xf>
    <xf numFmtId="0" fontId="43" fillId="0" borderId="37" xfId="0" applyFont="1" applyBorder="1" applyAlignment="1" applyProtection="1">
      <alignment horizontal="center"/>
      <protection locked="0"/>
    </xf>
    <xf numFmtId="0" fontId="43" fillId="0" borderId="38" xfId="0" applyFont="1" applyBorder="1" applyAlignment="1" applyProtection="1">
      <alignment horizontal="center"/>
      <protection locked="0"/>
    </xf>
    <xf numFmtId="0" fontId="43" fillId="0" borderId="87" xfId="0" applyFont="1" applyBorder="1" applyAlignment="1" applyProtection="1">
      <alignment horizontal="center"/>
      <protection locked="0"/>
    </xf>
    <xf numFmtId="164" fontId="75" fillId="0" borderId="37" xfId="0" applyNumberFormat="1" applyFont="1" applyBorder="1" applyAlignment="1" applyProtection="1">
      <alignment horizontal="center"/>
      <protection locked="0"/>
    </xf>
    <xf numFmtId="164" fontId="75" fillId="0" borderId="38" xfId="0" applyNumberFormat="1" applyFont="1" applyBorder="1" applyAlignment="1" applyProtection="1">
      <alignment horizontal="center"/>
      <protection locked="0"/>
    </xf>
    <xf numFmtId="164" fontId="75" fillId="0" borderId="87" xfId="0" applyNumberFormat="1" applyFont="1" applyBorder="1" applyAlignment="1" applyProtection="1">
      <alignment horizontal="center"/>
      <protection locked="0"/>
    </xf>
    <xf numFmtId="164" fontId="43" fillId="0" borderId="37" xfId="0" quotePrefix="1" applyNumberFormat="1" applyFont="1" applyBorder="1" applyAlignment="1">
      <alignment horizontal="center" wrapText="1"/>
    </xf>
    <xf numFmtId="164" fontId="43" fillId="0" borderId="38" xfId="0" quotePrefix="1" applyNumberFormat="1" applyFont="1" applyBorder="1" applyAlignment="1">
      <alignment horizontal="center" wrapText="1"/>
    </xf>
    <xf numFmtId="164" fontId="43" fillId="0" borderId="87" xfId="0" quotePrefix="1" applyNumberFormat="1" applyFont="1" applyBorder="1" applyAlignment="1">
      <alignment horizontal="center" wrapText="1"/>
    </xf>
    <xf numFmtId="164" fontId="75" fillId="0" borderId="37" xfId="0" applyNumberFormat="1" applyFont="1" applyBorder="1" applyAlignment="1" applyProtection="1">
      <alignment horizontal="center" wrapText="1"/>
      <protection locked="0"/>
    </xf>
    <xf numFmtId="164" fontId="75" fillId="0" borderId="38" xfId="0" applyNumberFormat="1" applyFont="1" applyBorder="1" applyAlignment="1" applyProtection="1">
      <alignment horizontal="center" wrapText="1"/>
      <protection locked="0"/>
    </xf>
    <xf numFmtId="164" fontId="75" fillId="0" borderId="87" xfId="0" applyNumberFormat="1" applyFont="1" applyBorder="1" applyAlignment="1" applyProtection="1">
      <alignment horizontal="center" wrapText="1"/>
      <protection locked="0"/>
    </xf>
    <xf numFmtId="0" fontId="71" fillId="0" borderId="41" xfId="0" applyFont="1" applyBorder="1" applyAlignment="1">
      <alignment horizontal="center" vertical="center" wrapText="1"/>
    </xf>
    <xf numFmtId="0" fontId="71" fillId="0" borderId="133" xfId="0" applyFont="1" applyBorder="1" applyAlignment="1">
      <alignment horizontal="center" vertical="center" wrapText="1"/>
    </xf>
    <xf numFmtId="0" fontId="71" fillId="0" borderId="134" xfId="0" applyFont="1" applyBorder="1" applyAlignment="1">
      <alignment horizontal="center" vertical="center" wrapText="1"/>
    </xf>
    <xf numFmtId="0" fontId="46" fillId="0" borderId="0" xfId="0" applyFont="1" applyAlignment="1" applyProtection="1">
      <alignment horizontal="center" vertical="center" wrapText="1"/>
      <protection locked="0"/>
    </xf>
    <xf numFmtId="0" fontId="21" fillId="3" borderId="57" xfId="3" applyFill="1" applyBorder="1" applyAlignment="1" applyProtection="1">
      <alignment horizontal="center" vertical="center" wrapText="1"/>
    </xf>
    <xf numFmtId="0" fontId="21" fillId="3" borderId="58" xfId="3" applyFill="1" applyBorder="1" applyAlignment="1" applyProtection="1">
      <alignment horizontal="center" vertical="center" wrapText="1"/>
    </xf>
    <xf numFmtId="0" fontId="47" fillId="0" borderId="86" xfId="0" applyFont="1" applyBorder="1" applyAlignment="1">
      <alignment horizontal="center" wrapText="1"/>
    </xf>
    <xf numFmtId="0" fontId="47" fillId="0" borderId="91" xfId="0" applyFont="1" applyBorder="1" applyAlignment="1">
      <alignment horizontal="center" wrapText="1"/>
    </xf>
    <xf numFmtId="0" fontId="47" fillId="0" borderId="92" xfId="0" applyFont="1" applyBorder="1" applyAlignment="1">
      <alignment horizontal="center" wrapText="1"/>
    </xf>
    <xf numFmtId="0" fontId="47" fillId="0" borderId="93" xfId="0" applyFont="1" applyBorder="1" applyAlignment="1">
      <alignment horizontal="center" wrapText="1"/>
    </xf>
    <xf numFmtId="0" fontId="47" fillId="0" borderId="3" xfId="0" applyFont="1" applyBorder="1" applyAlignment="1">
      <alignment horizontal="center" wrapText="1"/>
    </xf>
    <xf numFmtId="0" fontId="47" fillId="0" borderId="81" xfId="0" applyFont="1" applyBorder="1" applyAlignment="1">
      <alignment horizontal="center" wrapText="1"/>
    </xf>
    <xf numFmtId="0" fontId="50" fillId="0" borderId="34" xfId="0" applyFont="1" applyBorder="1" applyAlignment="1" applyProtection="1">
      <alignment horizontal="left"/>
      <protection locked="0"/>
    </xf>
    <xf numFmtId="0" fontId="47" fillId="0" borderId="34" xfId="0" applyFont="1" applyBorder="1" applyAlignment="1" applyProtection="1">
      <alignment horizontal="center"/>
      <protection locked="0"/>
    </xf>
    <xf numFmtId="0" fontId="50" fillId="3" borderId="52" xfId="0" applyFont="1" applyFill="1" applyBorder="1" applyAlignment="1">
      <alignment horizontal="center" vertical="top" wrapText="1"/>
    </xf>
    <xf numFmtId="0" fontId="50" fillId="3" borderId="24" xfId="0" applyFont="1" applyFill="1" applyBorder="1" applyAlignment="1">
      <alignment horizontal="center" vertical="top" wrapText="1"/>
    </xf>
    <xf numFmtId="0" fontId="47" fillId="3" borderId="34" xfId="0" applyFont="1" applyFill="1" applyBorder="1" applyAlignment="1">
      <alignment horizontal="center" vertical="center" wrapText="1"/>
    </xf>
    <xf numFmtId="0" fontId="47" fillId="3" borderId="54" xfId="0" applyFont="1" applyFill="1" applyBorder="1" applyAlignment="1">
      <alignment horizontal="center" vertical="center" wrapText="1"/>
    </xf>
    <xf numFmtId="0" fontId="47" fillId="3" borderId="81" xfId="0" applyFont="1" applyFill="1" applyBorder="1" applyAlignment="1">
      <alignment horizontal="center" vertical="center" wrapText="1"/>
    </xf>
    <xf numFmtId="0" fontId="47" fillId="3" borderId="128" xfId="0" applyFont="1" applyFill="1" applyBorder="1" applyAlignment="1">
      <alignment horizontal="center" vertical="center" wrapText="1"/>
    </xf>
    <xf numFmtId="0" fontId="62" fillId="0" borderId="129" xfId="0" applyFont="1" applyBorder="1" applyAlignment="1">
      <alignment horizontal="center" wrapText="1"/>
    </xf>
    <xf numFmtId="0" fontId="62" fillId="0" borderId="131" xfId="0" applyFont="1" applyBorder="1" applyAlignment="1">
      <alignment horizontal="center" wrapText="1"/>
    </xf>
    <xf numFmtId="10" fontId="43" fillId="0" borderId="129" xfId="4" applyNumberFormat="1" applyFont="1" applyFill="1" applyBorder="1" applyAlignment="1" applyProtection="1">
      <alignment horizontal="center" vertical="center"/>
    </xf>
    <xf numFmtId="10" fontId="43" fillId="0" borderId="131" xfId="4" applyNumberFormat="1" applyFont="1" applyFill="1" applyBorder="1" applyAlignment="1" applyProtection="1">
      <alignment horizontal="center" vertical="center"/>
    </xf>
    <xf numFmtId="0" fontId="50" fillId="3" borderId="38" xfId="0" applyFont="1" applyFill="1" applyBorder="1" applyAlignment="1">
      <alignment horizontal="center" vertical="top" wrapText="1"/>
    </xf>
    <xf numFmtId="0" fontId="50" fillId="3" borderId="87" xfId="0" applyFont="1" applyFill="1" applyBorder="1" applyAlignment="1">
      <alignment horizontal="center" vertical="top" wrapText="1"/>
    </xf>
    <xf numFmtId="10" fontId="43" fillId="0" borderId="64" xfId="4" applyNumberFormat="1" applyFont="1" applyFill="1" applyBorder="1" applyAlignment="1" applyProtection="1">
      <alignment horizontal="center"/>
    </xf>
    <xf numFmtId="10" fontId="43" fillId="0" borderId="45" xfId="4" applyNumberFormat="1" applyFont="1" applyFill="1" applyBorder="1" applyAlignment="1" applyProtection="1">
      <alignment horizontal="center"/>
    </xf>
    <xf numFmtId="1" fontId="42" fillId="9" borderId="3" xfId="0" applyNumberFormat="1" applyFont="1" applyFill="1" applyBorder="1" applyAlignment="1" applyProtection="1">
      <alignment horizontal="center" vertical="center" wrapText="1"/>
      <protection locked="0"/>
    </xf>
    <xf numFmtId="1" fontId="42" fillId="9" borderId="91" xfId="0" applyNumberFormat="1" applyFont="1" applyFill="1" applyBorder="1" applyAlignment="1" applyProtection="1">
      <alignment horizontal="center" vertical="center" wrapText="1"/>
      <protection locked="0"/>
    </xf>
    <xf numFmtId="1" fontId="42" fillId="9" borderId="81" xfId="0" applyNumberFormat="1" applyFont="1" applyFill="1" applyBorder="1" applyAlignment="1" applyProtection="1">
      <alignment horizontal="center" vertical="center" wrapText="1"/>
      <protection locked="0"/>
    </xf>
    <xf numFmtId="1" fontId="42" fillId="9" borderId="93" xfId="0" applyNumberFormat="1" applyFont="1" applyFill="1" applyBorder="1" applyAlignment="1" applyProtection="1">
      <alignment horizontal="center" vertical="center" wrapText="1"/>
      <protection locked="0"/>
    </xf>
    <xf numFmtId="0" fontId="43" fillId="0" borderId="37" xfId="0" applyFont="1" applyBorder="1" applyAlignment="1">
      <alignment horizontal="center"/>
    </xf>
    <xf numFmtId="0" fontId="43" fillId="0" borderId="38" xfId="0" applyFont="1" applyBorder="1" applyAlignment="1">
      <alignment horizontal="center"/>
    </xf>
    <xf numFmtId="0" fontId="43" fillId="0" borderId="87" xfId="0" applyFont="1" applyBorder="1" applyAlignment="1">
      <alignment horizontal="center"/>
    </xf>
    <xf numFmtId="0" fontId="47" fillId="0" borderId="0" xfId="0" applyFont="1" applyAlignment="1" applyProtection="1">
      <alignment horizontal="center" vertical="center" wrapText="1"/>
      <protection locked="0"/>
    </xf>
    <xf numFmtId="0" fontId="47" fillId="0" borderId="0" xfId="0" applyFont="1" applyAlignment="1" applyProtection="1">
      <alignment horizontal="center" vertical="center"/>
      <protection locked="0"/>
    </xf>
    <xf numFmtId="0" fontId="43" fillId="9" borderId="37" xfId="0" applyFont="1" applyFill="1" applyBorder="1" applyAlignment="1" applyProtection="1">
      <alignment horizontal="center"/>
      <protection locked="0"/>
    </xf>
    <xf numFmtId="0" fontId="43" fillId="9" borderId="38" xfId="0" applyFont="1" applyFill="1" applyBorder="1" applyAlignment="1" applyProtection="1">
      <alignment horizontal="center"/>
      <protection locked="0"/>
    </xf>
    <xf numFmtId="0" fontId="43" fillId="9" borderId="87" xfId="0" applyFont="1" applyFill="1" applyBorder="1" applyAlignment="1" applyProtection="1">
      <alignment horizontal="center"/>
      <protection locked="0"/>
    </xf>
    <xf numFmtId="0" fontId="44" fillId="2" borderId="12" xfId="0" applyFont="1" applyFill="1" applyBorder="1" applyAlignment="1">
      <alignment horizontal="center" vertical="center" wrapText="1"/>
    </xf>
    <xf numFmtId="0" fontId="44" fillId="2" borderId="12" xfId="0" applyFont="1" applyFill="1" applyBorder="1" applyAlignment="1">
      <alignment horizontal="center" vertical="center"/>
    </xf>
    <xf numFmtId="0" fontId="44" fillId="2" borderId="47" xfId="0" applyFont="1" applyFill="1" applyBorder="1" applyAlignment="1">
      <alignment horizontal="center" vertical="center"/>
    </xf>
    <xf numFmtId="0" fontId="45" fillId="0" borderId="0" xfId="3" applyFont="1" applyFill="1" applyBorder="1" applyAlignment="1" applyProtection="1">
      <alignment horizontal="center" vertical="top" wrapText="1"/>
    </xf>
    <xf numFmtId="1" fontId="42" fillId="9" borderId="38" xfId="0" applyNumberFormat="1" applyFont="1" applyFill="1" applyBorder="1" applyAlignment="1" applyProtection="1">
      <alignment horizontal="center" vertical="center" wrapText="1"/>
      <protection locked="0"/>
    </xf>
    <xf numFmtId="1" fontId="42" fillId="9" borderId="39" xfId="0" applyNumberFormat="1" applyFont="1" applyFill="1" applyBorder="1" applyAlignment="1" applyProtection="1">
      <alignment horizontal="center" vertical="center" wrapText="1"/>
      <protection locked="0"/>
    </xf>
    <xf numFmtId="0" fontId="43" fillId="9" borderId="37" xfId="0" applyFont="1" applyFill="1" applyBorder="1" applyAlignment="1" applyProtection="1">
      <alignment horizontal="center" vertical="center"/>
      <protection locked="0"/>
    </xf>
    <xf numFmtId="0" fontId="43" fillId="9" borderId="38" xfId="0" applyFont="1" applyFill="1" applyBorder="1" applyAlignment="1" applyProtection="1">
      <alignment horizontal="center" vertical="center"/>
      <protection locked="0"/>
    </xf>
    <xf numFmtId="0" fontId="43" fillId="9" borderId="39" xfId="0" applyFont="1" applyFill="1" applyBorder="1" applyAlignment="1" applyProtection="1">
      <alignment horizontal="center" vertical="center"/>
      <protection locked="0"/>
    </xf>
    <xf numFmtId="164" fontId="43" fillId="0" borderId="37" xfId="0" applyNumberFormat="1" applyFont="1" applyBorder="1" applyAlignment="1">
      <alignment horizontal="center"/>
    </xf>
    <xf numFmtId="164" fontId="43" fillId="0" borderId="38" xfId="0" applyNumberFormat="1" applyFont="1" applyBorder="1" applyAlignment="1">
      <alignment horizontal="center"/>
    </xf>
    <xf numFmtId="164" fontId="43" fillId="0" borderId="87" xfId="0" applyNumberFormat="1" applyFont="1" applyBorder="1" applyAlignment="1">
      <alignment horizontal="center"/>
    </xf>
    <xf numFmtId="0" fontId="47" fillId="0" borderId="37" xfId="0" applyFont="1" applyBorder="1" applyAlignment="1">
      <alignment horizontal="center"/>
    </xf>
    <xf numFmtId="0" fontId="47" fillId="0" borderId="38" xfId="0" applyFont="1" applyBorder="1" applyAlignment="1">
      <alignment horizontal="center"/>
    </xf>
    <xf numFmtId="0" fontId="47" fillId="0" borderId="87" xfId="0" applyFont="1" applyBorder="1" applyAlignment="1">
      <alignment horizontal="center"/>
    </xf>
    <xf numFmtId="0" fontId="98" fillId="2" borderId="83" xfId="0" applyFont="1" applyFill="1" applyBorder="1" applyAlignment="1">
      <alignment horizontal="right" vertical="center" wrapText="1"/>
    </xf>
    <xf numFmtId="0" fontId="98" fillId="2" borderId="2" xfId="0" applyFont="1" applyFill="1" applyBorder="1" applyAlignment="1">
      <alignment horizontal="right" vertical="center" wrapText="1"/>
    </xf>
    <xf numFmtId="0" fontId="98" fillId="2" borderId="37" xfId="0" applyFont="1" applyFill="1" applyBorder="1" applyAlignment="1">
      <alignment horizontal="right" vertical="center" wrapText="1"/>
    </xf>
    <xf numFmtId="0" fontId="98" fillId="2" borderId="103" xfId="0" applyFont="1" applyFill="1" applyBorder="1" applyAlignment="1">
      <alignment horizontal="right" vertical="center" wrapText="1"/>
    </xf>
    <xf numFmtId="0" fontId="98" fillId="2" borderId="25" xfId="0" applyFont="1" applyFill="1" applyBorder="1" applyAlignment="1">
      <alignment horizontal="right" vertical="center" wrapText="1"/>
    </xf>
    <xf numFmtId="164" fontId="67" fillId="9" borderId="37" xfId="0" applyNumberFormat="1" applyFont="1" applyFill="1" applyBorder="1" applyAlignment="1" applyProtection="1">
      <alignment horizontal="center" vertical="center" wrapText="1"/>
      <protection locked="0"/>
    </xf>
    <xf numFmtId="164" fontId="67" fillId="9" borderId="38" xfId="0" applyNumberFormat="1" applyFont="1" applyFill="1" applyBorder="1" applyAlignment="1" applyProtection="1">
      <alignment horizontal="center" vertical="center" wrapText="1"/>
      <protection locked="0"/>
    </xf>
    <xf numFmtId="164" fontId="67" fillId="9" borderId="87" xfId="0" applyNumberFormat="1" applyFont="1" applyFill="1" applyBorder="1" applyAlignment="1" applyProtection="1">
      <alignment horizontal="center" vertical="center" wrapText="1"/>
      <protection locked="0"/>
    </xf>
    <xf numFmtId="164" fontId="67" fillId="9" borderId="86" xfId="0" applyNumberFormat="1" applyFont="1" applyFill="1" applyBorder="1" applyAlignment="1" applyProtection="1">
      <alignment horizontal="center" vertical="center" wrapText="1"/>
      <protection locked="0"/>
    </xf>
    <xf numFmtId="164" fontId="67" fillId="9" borderId="3" xfId="0" applyNumberFormat="1" applyFont="1" applyFill="1" applyBorder="1" applyAlignment="1" applyProtection="1">
      <alignment horizontal="center" vertical="center" wrapText="1"/>
      <protection locked="0"/>
    </xf>
    <xf numFmtId="164" fontId="67" fillId="9" borderId="88" xfId="0" applyNumberFormat="1" applyFont="1" applyFill="1" applyBorder="1" applyAlignment="1" applyProtection="1">
      <alignment horizontal="center" vertical="center" wrapText="1"/>
      <protection locked="0"/>
    </xf>
    <xf numFmtId="164" fontId="70" fillId="2" borderId="42" xfId="0" applyNumberFormat="1" applyFont="1" applyFill="1" applyBorder="1" applyAlignment="1" applyProtection="1">
      <alignment horizontal="center" vertical="center" wrapText="1"/>
      <protection hidden="1"/>
    </xf>
    <xf numFmtId="164" fontId="70" fillId="2" borderId="43" xfId="0" applyNumberFormat="1" applyFont="1" applyFill="1" applyBorder="1" applyAlignment="1" applyProtection="1">
      <alignment horizontal="center" vertical="center" wrapText="1"/>
      <protection hidden="1"/>
    </xf>
    <xf numFmtId="164" fontId="70" fillId="2" borderId="44" xfId="0" applyNumberFormat="1" applyFont="1" applyFill="1" applyBorder="1" applyAlignment="1" applyProtection="1">
      <alignment horizontal="center" vertical="center"/>
      <protection hidden="1"/>
    </xf>
    <xf numFmtId="164" fontId="70" fillId="2" borderId="45" xfId="0" applyNumberFormat="1" applyFont="1" applyFill="1" applyBorder="1" applyAlignment="1" applyProtection="1">
      <alignment horizontal="center" vertical="center"/>
      <protection hidden="1"/>
    </xf>
    <xf numFmtId="1" fontId="42" fillId="9" borderId="64" xfId="0" applyNumberFormat="1" applyFont="1" applyFill="1" applyBorder="1" applyAlignment="1" applyProtection="1">
      <alignment horizontal="center" vertical="center" wrapText="1"/>
      <protection locked="0"/>
    </xf>
    <xf numFmtId="1" fontId="42" fillId="9" borderId="90" xfId="0" applyNumberFormat="1" applyFont="1" applyFill="1" applyBorder="1" applyAlignment="1" applyProtection="1">
      <alignment horizontal="center" vertical="center" wrapText="1"/>
      <protection locked="0"/>
    </xf>
    <xf numFmtId="0" fontId="43" fillId="9" borderId="31" xfId="0" applyFont="1" applyFill="1" applyBorder="1" applyAlignment="1" applyProtection="1">
      <alignment horizontal="center" vertical="center"/>
      <protection locked="0"/>
    </xf>
    <xf numFmtId="0" fontId="43" fillId="9" borderId="64" xfId="0" applyFont="1" applyFill="1" applyBorder="1" applyAlignment="1" applyProtection="1">
      <alignment horizontal="center" vertical="center"/>
      <protection locked="0"/>
    </xf>
    <xf numFmtId="0" fontId="43" fillId="9" borderId="90" xfId="0" applyFont="1" applyFill="1" applyBorder="1" applyAlignment="1" applyProtection="1">
      <alignment horizontal="center" vertical="center"/>
      <protection locked="0"/>
    </xf>
    <xf numFmtId="0" fontId="64" fillId="3" borderId="65" xfId="0" applyFont="1" applyFill="1" applyBorder="1" applyAlignment="1">
      <alignment horizontal="center" vertical="center" wrapText="1"/>
    </xf>
    <xf numFmtId="0" fontId="75" fillId="3" borderId="66" xfId="0" applyFont="1" applyFill="1" applyBorder="1"/>
    <xf numFmtId="0" fontId="75" fillId="3" borderId="67" xfId="0" applyFont="1" applyFill="1" applyBorder="1"/>
    <xf numFmtId="0" fontId="64" fillId="0" borderId="113" xfId="0" applyFont="1" applyBorder="1" applyAlignment="1">
      <alignment horizontal="right" vertical="center"/>
    </xf>
    <xf numFmtId="0" fontId="64" fillId="0" borderId="114" xfId="0" applyFont="1" applyBorder="1" applyAlignment="1">
      <alignment horizontal="right" vertical="center"/>
    </xf>
    <xf numFmtId="164" fontId="58" fillId="2" borderId="148" xfId="0" applyNumberFormat="1" applyFont="1" applyFill="1" applyBorder="1" applyAlignment="1" applyProtection="1">
      <alignment horizontal="center" vertical="center"/>
      <protection hidden="1"/>
    </xf>
    <xf numFmtId="164" fontId="58" fillId="2" borderId="146" xfId="0" applyNumberFormat="1" applyFont="1" applyFill="1" applyBorder="1" applyAlignment="1" applyProtection="1">
      <alignment horizontal="center" vertical="center"/>
      <protection hidden="1"/>
    </xf>
    <xf numFmtId="0" fontId="43" fillId="9" borderId="86" xfId="0" applyFont="1" applyFill="1" applyBorder="1" applyAlignment="1" applyProtection="1">
      <alignment horizontal="center" vertical="center"/>
      <protection locked="0"/>
    </xf>
    <xf numFmtId="0" fontId="43" fillId="9" borderId="91" xfId="0" applyFont="1" applyFill="1" applyBorder="1" applyAlignment="1" applyProtection="1">
      <alignment horizontal="center" vertical="center"/>
      <protection locked="0"/>
    </xf>
    <xf numFmtId="0" fontId="43" fillId="9" borderId="92" xfId="0" applyFont="1" applyFill="1" applyBorder="1" applyAlignment="1" applyProtection="1">
      <alignment horizontal="center" vertical="center"/>
      <protection locked="0"/>
    </xf>
    <xf numFmtId="0" fontId="43" fillId="9" borderId="93" xfId="0" applyFont="1" applyFill="1" applyBorder="1" applyAlignment="1" applyProtection="1">
      <alignment horizontal="center" vertical="center"/>
      <protection locked="0"/>
    </xf>
    <xf numFmtId="0" fontId="43" fillId="9" borderId="3" xfId="0" applyFont="1" applyFill="1" applyBorder="1" applyAlignment="1" applyProtection="1">
      <alignment horizontal="center" vertical="center"/>
      <protection locked="0"/>
    </xf>
    <xf numFmtId="0" fontId="43" fillId="9" borderId="81" xfId="0" applyFont="1" applyFill="1" applyBorder="1" applyAlignment="1" applyProtection="1">
      <alignment horizontal="center" vertical="center"/>
      <protection locked="0"/>
    </xf>
    <xf numFmtId="164" fontId="58" fillId="2" borderId="15" xfId="0" applyNumberFormat="1" applyFont="1" applyFill="1" applyBorder="1" applyAlignment="1" applyProtection="1">
      <alignment horizontal="center" vertical="center"/>
      <protection hidden="1"/>
    </xf>
    <xf numFmtId="164" fontId="58" fillId="2" borderId="147" xfId="0" applyNumberFormat="1" applyFont="1" applyFill="1" applyBorder="1" applyAlignment="1" applyProtection="1">
      <alignment horizontal="center" vertical="center"/>
      <protection hidden="1"/>
    </xf>
    <xf numFmtId="0" fontId="48" fillId="3" borderId="117" xfId="0" applyFont="1" applyFill="1" applyBorder="1" applyAlignment="1">
      <alignment horizontal="center" vertical="center" wrapText="1"/>
    </xf>
    <xf numFmtId="0" fontId="50" fillId="3" borderId="118" xfId="0" applyFont="1" applyFill="1" applyBorder="1" applyAlignment="1">
      <alignment horizontal="center" vertical="center" wrapText="1"/>
    </xf>
    <xf numFmtId="0" fontId="50" fillId="3" borderId="119" xfId="0" applyFont="1" applyFill="1" applyBorder="1" applyAlignment="1">
      <alignment horizontal="center" vertical="center" wrapText="1"/>
    </xf>
    <xf numFmtId="164" fontId="99" fillId="0" borderId="0" xfId="3" applyNumberFormat="1" applyFont="1" applyBorder="1" applyAlignment="1" applyProtection="1">
      <alignment horizontal="center" vertical="center"/>
      <protection locked="0"/>
    </xf>
    <xf numFmtId="0" fontId="75" fillId="2" borderId="144" xfId="0" applyFont="1" applyFill="1" applyBorder="1" applyAlignment="1">
      <alignment horizontal="right" vertical="center" wrapText="1"/>
    </xf>
    <xf numFmtId="0" fontId="75" fillId="2" borderId="145" xfId="0" applyFont="1" applyFill="1" applyBorder="1" applyAlignment="1">
      <alignment horizontal="right" vertical="center" wrapText="1"/>
    </xf>
    <xf numFmtId="0" fontId="75" fillId="2" borderId="149" xfId="0" applyFont="1" applyFill="1" applyBorder="1" applyAlignment="1">
      <alignment horizontal="right" vertical="center" wrapText="1"/>
    </xf>
    <xf numFmtId="0" fontId="64" fillId="0" borderId="115" xfId="0" applyFont="1" applyBorder="1" applyAlignment="1">
      <alignment horizontal="right" vertical="center"/>
    </xf>
    <xf numFmtId="0" fontId="64" fillId="0" borderId="116" xfId="0" applyFont="1" applyBorder="1" applyAlignment="1">
      <alignment horizontal="right" vertical="center"/>
    </xf>
    <xf numFmtId="0" fontId="75" fillId="2" borderId="150" xfId="0" applyFont="1" applyFill="1" applyBorder="1" applyAlignment="1">
      <alignment horizontal="right" vertical="center" wrapText="1"/>
    </xf>
    <xf numFmtId="0" fontId="75" fillId="2" borderId="151" xfId="0" applyFont="1" applyFill="1" applyBorder="1" applyAlignment="1">
      <alignment horizontal="right" vertical="center" wrapText="1"/>
    </xf>
    <xf numFmtId="0" fontId="75" fillId="2" borderId="152" xfId="0" applyFont="1" applyFill="1" applyBorder="1" applyAlignment="1">
      <alignment horizontal="right" vertical="center" wrapText="1"/>
    </xf>
    <xf numFmtId="0" fontId="58" fillId="2" borderId="71" xfId="0" applyFont="1" applyFill="1" applyBorder="1" applyAlignment="1">
      <alignment horizontal="right" vertical="center"/>
    </xf>
    <xf numFmtId="0" fontId="58" fillId="2" borderId="72" xfId="0" applyFont="1" applyFill="1" applyBorder="1" applyAlignment="1">
      <alignment horizontal="right" vertical="center"/>
    </xf>
    <xf numFmtId="0" fontId="98" fillId="2" borderId="71" xfId="0" applyFont="1" applyFill="1" applyBorder="1" applyAlignment="1">
      <alignment horizontal="right" vertical="center" wrapText="1"/>
    </xf>
    <xf numFmtId="0" fontId="98" fillId="2" borderId="72" xfId="0" applyFont="1" applyFill="1" applyBorder="1" applyAlignment="1">
      <alignment horizontal="right" vertical="center" wrapText="1"/>
    </xf>
    <xf numFmtId="0" fontId="98" fillId="2" borderId="153" xfId="0" applyFont="1" applyFill="1" applyBorder="1" applyAlignment="1">
      <alignment horizontal="right" vertical="center" wrapText="1"/>
    </xf>
    <xf numFmtId="0" fontId="98" fillId="2" borderId="80" xfId="0" applyFont="1" applyFill="1" applyBorder="1" applyAlignment="1">
      <alignment horizontal="right" vertical="center" wrapText="1"/>
    </xf>
    <xf numFmtId="0" fontId="98" fillId="2" borderId="81" xfId="0" applyFont="1" applyFill="1" applyBorder="1" applyAlignment="1">
      <alignment horizontal="right" vertical="center" wrapText="1"/>
    </xf>
    <xf numFmtId="0" fontId="98" fillId="2" borderId="93" xfId="0" applyFont="1" applyFill="1" applyBorder="1" applyAlignment="1">
      <alignment horizontal="right" vertical="center" wrapText="1"/>
    </xf>
    <xf numFmtId="164" fontId="58" fillId="2" borderId="72" xfId="0" applyNumberFormat="1" applyFont="1" applyFill="1" applyBorder="1" applyAlignment="1" applyProtection="1">
      <alignment horizontal="center" vertical="center"/>
      <protection hidden="1"/>
    </xf>
    <xf numFmtId="164" fontId="58" fillId="2" borderId="75" xfId="0" applyNumberFormat="1" applyFont="1" applyFill="1" applyBorder="1" applyAlignment="1" applyProtection="1">
      <alignment horizontal="center" vertical="center"/>
      <protection hidden="1"/>
    </xf>
    <xf numFmtId="164" fontId="58" fillId="2" borderId="81" xfId="0" applyNumberFormat="1" applyFont="1" applyFill="1" applyBorder="1" applyAlignment="1" applyProtection="1">
      <alignment horizontal="center" vertical="center"/>
      <protection hidden="1"/>
    </xf>
    <xf numFmtId="164" fontId="58" fillId="2" borderId="128" xfId="0" applyNumberFormat="1" applyFont="1" applyFill="1" applyBorder="1" applyAlignment="1" applyProtection="1">
      <alignment horizontal="center" vertical="center"/>
      <protection hidden="1"/>
    </xf>
    <xf numFmtId="0" fontId="50" fillId="3" borderId="53" xfId="0" applyFont="1" applyFill="1" applyBorder="1" applyAlignment="1">
      <alignment horizontal="right" vertical="center" wrapText="1"/>
    </xf>
    <xf numFmtId="0" fontId="50" fillId="3" borderId="34" xfId="0" applyFont="1" applyFill="1" applyBorder="1" applyAlignment="1">
      <alignment horizontal="right" vertical="center" wrapText="1"/>
    </xf>
    <xf numFmtId="0" fontId="50" fillId="3" borderId="76" xfId="0" applyFont="1" applyFill="1" applyBorder="1" applyAlignment="1">
      <alignment horizontal="right" vertical="center" wrapText="1"/>
    </xf>
    <xf numFmtId="0" fontId="50" fillId="3" borderId="77" xfId="0" applyFont="1" applyFill="1" applyBorder="1" applyAlignment="1">
      <alignment horizontal="right" vertical="center" wrapText="1"/>
    </xf>
    <xf numFmtId="0" fontId="50" fillId="3" borderId="78" xfId="0" applyFont="1" applyFill="1" applyBorder="1" applyAlignment="1">
      <alignment horizontal="right" vertical="center" wrapText="1"/>
    </xf>
    <xf numFmtId="0" fontId="50" fillId="3" borderId="79" xfId="0" applyFont="1" applyFill="1" applyBorder="1" applyAlignment="1">
      <alignment horizontal="right" vertical="center" wrapText="1"/>
    </xf>
    <xf numFmtId="0" fontId="98" fillId="2" borderId="158" xfId="0" applyFont="1" applyFill="1" applyBorder="1" applyAlignment="1">
      <alignment horizontal="right" vertical="center" wrapText="1"/>
    </xf>
    <xf numFmtId="0" fontId="98" fillId="2" borderId="159" xfId="0" applyFont="1" applyFill="1" applyBorder="1" applyAlignment="1">
      <alignment horizontal="right" vertical="center" wrapText="1"/>
    </xf>
    <xf numFmtId="0" fontId="98" fillId="2" borderId="7" xfId="0" applyFont="1" applyFill="1" applyBorder="1" applyAlignment="1">
      <alignment horizontal="right" vertical="center" wrapText="1"/>
    </xf>
    <xf numFmtId="164" fontId="58" fillId="2" borderId="62" xfId="0" applyNumberFormat="1" applyFont="1" applyFill="1" applyBorder="1" applyAlignment="1" applyProtection="1">
      <alignment horizontal="center" vertical="center"/>
      <protection hidden="1"/>
    </xf>
    <xf numFmtId="164" fontId="58" fillId="2" borderId="157" xfId="0" applyNumberFormat="1" applyFont="1" applyFill="1" applyBorder="1" applyAlignment="1" applyProtection="1">
      <alignment horizontal="center" vertical="center"/>
      <protection hidden="1"/>
    </xf>
    <xf numFmtId="0" fontId="98" fillId="2" borderId="51" xfId="0" applyFont="1" applyFill="1" applyBorder="1" applyAlignment="1">
      <alignment horizontal="right" vertical="center" wrapText="1"/>
    </xf>
    <xf numFmtId="0" fontId="98" fillId="2" borderId="52" xfId="0" applyFont="1" applyFill="1" applyBorder="1" applyAlignment="1">
      <alignment horizontal="right" vertical="center" wrapText="1"/>
    </xf>
    <xf numFmtId="0" fontId="98" fillId="2" borderId="89" xfId="0" applyFont="1" applyFill="1" applyBorder="1" applyAlignment="1">
      <alignment horizontal="right" vertical="center" wrapText="1"/>
    </xf>
    <xf numFmtId="0" fontId="98" fillId="2" borderId="154" xfId="0" applyFont="1" applyFill="1" applyBorder="1" applyAlignment="1">
      <alignment horizontal="right" vertical="center" wrapText="1"/>
    </xf>
    <xf numFmtId="0" fontId="98" fillId="2" borderId="155" xfId="0" applyFont="1" applyFill="1" applyBorder="1" applyAlignment="1">
      <alignment horizontal="right" vertical="center" wrapText="1"/>
    </xf>
    <xf numFmtId="0" fontId="98" fillId="2" borderId="156" xfId="0" applyFont="1" applyFill="1" applyBorder="1" applyAlignment="1">
      <alignment horizontal="right" vertical="center" wrapText="1"/>
    </xf>
    <xf numFmtId="164" fontId="29" fillId="10" borderId="94" xfId="0" applyNumberFormat="1" applyFont="1" applyFill="1" applyBorder="1" applyAlignment="1" applyProtection="1">
      <alignment horizontal="center" vertical="center"/>
      <protection hidden="1"/>
    </xf>
    <xf numFmtId="164" fontId="29" fillId="10" borderId="95" xfId="0" applyNumberFormat="1" applyFont="1" applyFill="1" applyBorder="1" applyAlignment="1" applyProtection="1">
      <alignment horizontal="center" vertical="center"/>
      <protection hidden="1"/>
    </xf>
    <xf numFmtId="164" fontId="29" fillId="10" borderId="96" xfId="0" applyNumberFormat="1" applyFont="1" applyFill="1" applyBorder="1" applyAlignment="1" applyProtection="1">
      <alignment horizontal="center" vertical="center"/>
      <protection hidden="1"/>
    </xf>
    <xf numFmtId="164" fontId="29" fillId="10" borderId="97" xfId="0" applyNumberFormat="1" applyFont="1" applyFill="1" applyBorder="1" applyAlignment="1" applyProtection="1">
      <alignment horizontal="center" vertical="center"/>
      <protection hidden="1"/>
    </xf>
    <xf numFmtId="0" fontId="37" fillId="10" borderId="69" xfId="0" applyFont="1" applyFill="1" applyBorder="1" applyAlignment="1">
      <alignment horizontal="right" vertical="center" wrapText="1"/>
    </xf>
    <xf numFmtId="0" fontId="37" fillId="10" borderId="14" xfId="0" applyFont="1" applyFill="1" applyBorder="1" applyAlignment="1">
      <alignment horizontal="right" vertical="center" wrapText="1"/>
    </xf>
    <xf numFmtId="164" fontId="29" fillId="10" borderId="98" xfId="0" applyNumberFormat="1" applyFont="1" applyFill="1" applyBorder="1" applyAlignment="1" applyProtection="1">
      <alignment horizontal="center" vertical="center"/>
      <protection hidden="1"/>
    </xf>
    <xf numFmtId="164" fontId="29" fillId="10" borderId="99" xfId="0" applyNumberFormat="1" applyFont="1" applyFill="1" applyBorder="1" applyAlignment="1" applyProtection="1">
      <alignment horizontal="center" vertical="center"/>
      <protection hidden="1"/>
    </xf>
    <xf numFmtId="164" fontId="29" fillId="10" borderId="14" xfId="0" applyNumberFormat="1" applyFont="1" applyFill="1" applyBorder="1" applyAlignment="1" applyProtection="1">
      <alignment horizontal="center" vertical="center"/>
      <protection hidden="1"/>
    </xf>
    <xf numFmtId="164" fontId="29" fillId="10" borderId="70" xfId="0" applyNumberFormat="1" applyFont="1" applyFill="1" applyBorder="1" applyAlignment="1" applyProtection="1">
      <alignment horizontal="center" vertical="center"/>
      <protection hidden="1"/>
    </xf>
    <xf numFmtId="0" fontId="37" fillId="3" borderId="61" xfId="0" applyFont="1" applyFill="1" applyBorder="1" applyAlignment="1">
      <alignment horizontal="right" vertical="center"/>
    </xf>
    <xf numFmtId="0" fontId="37" fillId="3" borderId="38" xfId="0" applyFont="1" applyFill="1" applyBorder="1" applyAlignment="1">
      <alignment horizontal="right" vertical="center"/>
    </xf>
    <xf numFmtId="0" fontId="33" fillId="8" borderId="68" xfId="0" applyFont="1" applyFill="1" applyBorder="1" applyAlignment="1">
      <alignment horizontal="right" vertical="center" wrapText="1"/>
    </xf>
    <xf numFmtId="0" fontId="33" fillId="8" borderId="27" xfId="0" applyFont="1" applyFill="1" applyBorder="1" applyAlignment="1">
      <alignment horizontal="right" vertical="center" wrapText="1"/>
    </xf>
    <xf numFmtId="0" fontId="37" fillId="3" borderId="83" xfId="0" applyFont="1" applyFill="1" applyBorder="1" applyAlignment="1">
      <alignment horizontal="right" vertical="center"/>
    </xf>
    <xf numFmtId="0" fontId="37" fillId="3" borderId="2" xfId="0" applyFont="1" applyFill="1" applyBorder="1" applyAlignment="1">
      <alignment horizontal="right" vertical="center"/>
    </xf>
    <xf numFmtId="0" fontId="37" fillId="3" borderId="37" xfId="0" applyFont="1" applyFill="1" applyBorder="1" applyAlignment="1">
      <alignment horizontal="right" vertical="center"/>
    </xf>
    <xf numFmtId="37" fontId="29" fillId="3" borderId="84" xfId="1" applyNumberFormat="1" applyFont="1" applyFill="1" applyBorder="1" applyAlignment="1" applyProtection="1">
      <alignment horizontal="center" vertical="center"/>
      <protection hidden="1"/>
    </xf>
    <xf numFmtId="37" fontId="29" fillId="3" borderId="85" xfId="1" applyNumberFormat="1" applyFont="1" applyFill="1" applyBorder="1" applyAlignment="1" applyProtection="1">
      <alignment horizontal="center" vertical="center"/>
      <protection hidden="1"/>
    </xf>
    <xf numFmtId="0" fontId="37" fillId="10" borderId="100" xfId="0" applyFont="1" applyFill="1" applyBorder="1" applyAlignment="1">
      <alignment horizontal="right" vertical="center" wrapText="1"/>
    </xf>
    <xf numFmtId="0" fontId="37" fillId="10" borderId="98" xfId="0" applyFont="1" applyFill="1" applyBorder="1" applyAlignment="1">
      <alignment horizontal="right" vertical="center" wrapText="1"/>
    </xf>
    <xf numFmtId="164" fontId="29" fillId="8" borderId="96" xfId="0" applyNumberFormat="1" applyFont="1" applyFill="1" applyBorder="1" applyAlignment="1" applyProtection="1">
      <alignment horizontal="center" vertical="center"/>
      <protection hidden="1"/>
    </xf>
    <xf numFmtId="164" fontId="29" fillId="8" borderId="97" xfId="0" applyNumberFormat="1" applyFont="1" applyFill="1" applyBorder="1" applyAlignment="1" applyProtection="1">
      <alignment horizontal="center" vertical="center"/>
      <protection hidden="1"/>
    </xf>
    <xf numFmtId="0" fontId="28" fillId="0" borderId="113" xfId="0" applyFont="1" applyBorder="1" applyAlignment="1">
      <alignment horizontal="right" vertical="center"/>
    </xf>
    <xf numFmtId="0" fontId="28" fillId="0" borderId="114" xfId="0" applyFont="1" applyBorder="1" applyAlignment="1">
      <alignment horizontal="right" vertical="center"/>
    </xf>
    <xf numFmtId="0" fontId="28" fillId="0" borderId="115" xfId="0" applyFont="1" applyBorder="1" applyAlignment="1">
      <alignment horizontal="right" vertical="center"/>
    </xf>
    <xf numFmtId="0" fontId="28" fillId="0" borderId="116" xfId="0" applyFont="1" applyBorder="1" applyAlignment="1">
      <alignment horizontal="right" vertical="center"/>
    </xf>
    <xf numFmtId="0" fontId="29" fillId="3" borderId="71" xfId="0" applyFont="1" applyFill="1" applyBorder="1" applyAlignment="1">
      <alignment horizontal="right" vertical="center"/>
    </xf>
    <xf numFmtId="0" fontId="29" fillId="3" borderId="72" xfId="0" applyFont="1" applyFill="1" applyBorder="1" applyAlignment="1">
      <alignment horizontal="right" vertical="center"/>
    </xf>
    <xf numFmtId="0" fontId="37" fillId="8" borderId="71" xfId="0" applyFont="1" applyFill="1" applyBorder="1" applyAlignment="1">
      <alignment horizontal="right" vertical="center" wrapText="1"/>
    </xf>
    <xf numFmtId="0" fontId="37" fillId="8" borderId="72" xfId="0" applyFont="1" applyFill="1" applyBorder="1" applyAlignment="1">
      <alignment horizontal="right" vertical="center" wrapText="1"/>
    </xf>
    <xf numFmtId="0" fontId="37" fillId="8" borderId="73" xfId="0" applyFont="1" applyFill="1" applyBorder="1" applyAlignment="1">
      <alignment horizontal="right" vertical="center" wrapText="1"/>
    </xf>
    <xf numFmtId="0" fontId="37" fillId="8" borderId="55" xfId="0" applyFont="1" applyFill="1" applyBorder="1" applyAlignment="1">
      <alignment horizontal="right" vertical="center" wrapText="1"/>
    </xf>
    <xf numFmtId="0" fontId="37" fillId="8" borderId="4" xfId="0" applyFont="1" applyFill="1" applyBorder="1" applyAlignment="1">
      <alignment horizontal="right" vertical="center" wrapText="1"/>
    </xf>
    <xf numFmtId="0" fontId="37" fillId="8" borderId="17" xfId="0" applyFont="1" applyFill="1" applyBorder="1" applyAlignment="1">
      <alignment horizontal="right" vertical="center" wrapText="1"/>
    </xf>
    <xf numFmtId="0" fontId="29" fillId="11" borderId="46" xfId="0" applyFont="1" applyFill="1" applyBorder="1" applyAlignment="1">
      <alignment horizontal="center" vertical="center" wrapText="1"/>
    </xf>
    <xf numFmtId="0" fontId="29" fillId="11" borderId="12" xfId="0" applyFont="1" applyFill="1" applyBorder="1" applyAlignment="1">
      <alignment horizontal="center" vertical="center" wrapText="1"/>
    </xf>
    <xf numFmtId="0" fontId="29" fillId="11" borderId="47" xfId="0" applyFont="1" applyFill="1" applyBorder="1" applyAlignment="1">
      <alignment horizontal="center" vertical="center" wrapText="1"/>
    </xf>
    <xf numFmtId="0" fontId="37" fillId="3" borderId="80" xfId="0" applyFont="1" applyFill="1" applyBorder="1" applyAlignment="1">
      <alignment horizontal="right" vertical="center"/>
    </xf>
    <xf numFmtId="0" fontId="37" fillId="3" borderId="81" xfId="0" applyFont="1" applyFill="1" applyBorder="1" applyAlignment="1">
      <alignment horizontal="right" vertical="center"/>
    </xf>
    <xf numFmtId="0" fontId="37" fillId="3" borderId="82" xfId="0" applyFont="1" applyFill="1" applyBorder="1" applyAlignment="1">
      <alignment horizontal="right" vertical="center"/>
    </xf>
    <xf numFmtId="164" fontId="29" fillId="8" borderId="27" xfId="0" applyNumberFormat="1" applyFont="1" applyFill="1" applyBorder="1" applyAlignment="1" applyProtection="1">
      <alignment horizontal="center" vertical="center"/>
      <protection hidden="1"/>
    </xf>
    <xf numFmtId="164" fontId="29" fillId="8" borderId="29" xfId="0" applyNumberFormat="1" applyFont="1" applyFill="1" applyBorder="1" applyAlignment="1" applyProtection="1">
      <alignment horizontal="center" vertical="center"/>
      <protection hidden="1"/>
    </xf>
    <xf numFmtId="164" fontId="29" fillId="8" borderId="14" xfId="0" applyNumberFormat="1" applyFont="1" applyFill="1" applyBorder="1" applyAlignment="1" applyProtection="1">
      <alignment horizontal="center" vertical="center"/>
      <protection hidden="1"/>
    </xf>
    <xf numFmtId="164" fontId="29" fillId="8" borderId="70" xfId="0" applyNumberFormat="1" applyFont="1" applyFill="1" applyBorder="1" applyAlignment="1" applyProtection="1">
      <alignment horizontal="center" vertical="center"/>
      <protection hidden="1"/>
    </xf>
    <xf numFmtId="37" fontId="29" fillId="3" borderId="16" xfId="1" applyNumberFormat="1" applyFont="1" applyFill="1" applyBorder="1" applyAlignment="1" applyProtection="1">
      <alignment horizontal="center" vertical="center"/>
      <protection hidden="1"/>
    </xf>
    <xf numFmtId="37" fontId="29" fillId="3" borderId="56" xfId="1" applyNumberFormat="1" applyFont="1" applyFill="1" applyBorder="1" applyAlignment="1" applyProtection="1">
      <alignment horizontal="center" vertical="center"/>
      <protection hidden="1"/>
    </xf>
    <xf numFmtId="0" fontId="37" fillId="8" borderId="102" xfId="0" applyFont="1" applyFill="1" applyBorder="1" applyAlignment="1">
      <alignment horizontal="right" vertical="center" wrapText="1"/>
    </xf>
    <xf numFmtId="0" fontId="37" fillId="8" borderId="96" xfId="0" applyFont="1" applyFill="1" applyBorder="1" applyAlignment="1">
      <alignment horizontal="right" vertical="center" wrapText="1"/>
    </xf>
    <xf numFmtId="0" fontId="38" fillId="0" borderId="48" xfId="0" applyFont="1" applyBorder="1" applyAlignment="1" applyProtection="1">
      <alignment horizontal="center" vertical="center" wrapText="1"/>
      <protection locked="0"/>
    </xf>
    <xf numFmtId="0" fontId="38" fillId="0" borderId="49" xfId="0" applyFont="1" applyBorder="1" applyAlignment="1" applyProtection="1">
      <alignment horizontal="center" vertical="center" wrapText="1"/>
      <protection locked="0"/>
    </xf>
    <xf numFmtId="0" fontId="38" fillId="0" borderId="50"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15" xfId="0" applyFont="1" applyBorder="1" applyAlignment="1" applyProtection="1">
      <alignment horizontal="center" vertical="center" wrapText="1"/>
      <protection locked="0"/>
    </xf>
    <xf numFmtId="0" fontId="21" fillId="0" borderId="37" xfId="3" applyBorder="1" applyAlignment="1" applyProtection="1">
      <alignment horizontal="center" vertical="center"/>
    </xf>
    <xf numFmtId="0" fontId="21" fillId="0" borderId="38" xfId="3" applyBorder="1" applyAlignment="1" applyProtection="1">
      <alignment horizontal="center" vertical="center"/>
    </xf>
    <xf numFmtId="0" fontId="21" fillId="0" borderId="39" xfId="3" applyBorder="1" applyAlignment="1" applyProtection="1">
      <alignment horizontal="center" vertical="center"/>
    </xf>
    <xf numFmtId="0" fontId="37" fillId="3" borderId="63" xfId="0" applyFont="1" applyFill="1" applyBorder="1" applyAlignment="1">
      <alignment horizontal="right" vertical="center"/>
    </xf>
    <xf numFmtId="0" fontId="37" fillId="3" borderId="64" xfId="0" applyFont="1" applyFill="1" applyBorder="1" applyAlignment="1">
      <alignment horizontal="right" vertical="center"/>
    </xf>
    <xf numFmtId="0" fontId="23" fillId="5" borderId="65" xfId="0" applyFont="1" applyFill="1" applyBorder="1" applyAlignment="1">
      <alignment horizontal="center" vertical="center" wrapText="1"/>
    </xf>
    <xf numFmtId="0" fontId="0" fillId="0" borderId="66" xfId="0" applyBorder="1"/>
    <xf numFmtId="0" fontId="0" fillId="0" borderId="67" xfId="0" applyBorder="1"/>
    <xf numFmtId="0" fontId="23" fillId="7" borderId="117" xfId="0" applyFont="1" applyFill="1" applyBorder="1" applyAlignment="1">
      <alignment horizontal="center" vertical="center" wrapText="1"/>
    </xf>
    <xf numFmtId="0" fontId="23" fillId="7" borderId="118" xfId="0" applyFont="1" applyFill="1" applyBorder="1" applyAlignment="1">
      <alignment horizontal="center" vertical="center" wrapText="1"/>
    </xf>
    <xf numFmtId="0" fontId="23" fillId="7" borderId="119" xfId="0" applyFont="1" applyFill="1" applyBorder="1" applyAlignment="1">
      <alignment horizontal="center" vertical="center" wrapText="1"/>
    </xf>
    <xf numFmtId="0" fontId="26" fillId="6" borderId="46" xfId="0" applyFont="1" applyFill="1" applyBorder="1" applyAlignment="1">
      <alignment horizontal="center" vertical="top" wrapText="1"/>
    </xf>
    <xf numFmtId="0" fontId="26" fillId="6" borderId="12" xfId="0" applyFont="1" applyFill="1" applyBorder="1" applyAlignment="1">
      <alignment horizontal="center" vertical="top"/>
    </xf>
    <xf numFmtId="0" fontId="26" fillId="6" borderId="47" xfId="0" applyFont="1" applyFill="1" applyBorder="1" applyAlignment="1">
      <alignment horizontal="center" vertical="top"/>
    </xf>
    <xf numFmtId="0" fontId="28" fillId="0" borderId="114" xfId="0" applyFont="1" applyBorder="1" applyAlignment="1">
      <alignment vertical="center"/>
    </xf>
    <xf numFmtId="0" fontId="39" fillId="5" borderId="55" xfId="0" applyFont="1" applyFill="1" applyBorder="1" applyAlignment="1">
      <alignment horizontal="center" vertical="center" wrapText="1"/>
    </xf>
    <xf numFmtId="0" fontId="39" fillId="5" borderId="4" xfId="0" applyFont="1" applyFill="1" applyBorder="1" applyAlignment="1">
      <alignment horizontal="center" vertical="center" wrapText="1"/>
    </xf>
    <xf numFmtId="0" fontId="22" fillId="5" borderId="51" xfId="0" applyFont="1" applyFill="1" applyBorder="1" applyAlignment="1">
      <alignment horizontal="center" vertical="top" wrapText="1"/>
    </xf>
    <xf numFmtId="0" fontId="22" fillId="5" borderId="52" xfId="0" applyFont="1" applyFill="1" applyBorder="1" applyAlignment="1">
      <alignment horizontal="center" vertical="top" wrapText="1"/>
    </xf>
    <xf numFmtId="0" fontId="22" fillId="5" borderId="24" xfId="0" applyFont="1" applyFill="1" applyBorder="1" applyAlignment="1">
      <alignment horizontal="center" vertical="top" wrapText="1"/>
    </xf>
    <xf numFmtId="0" fontId="40" fillId="0" borderId="63" xfId="0" applyFont="1" applyBorder="1" applyAlignment="1" applyProtection="1">
      <alignment horizontal="center" vertical="center" wrapText="1"/>
      <protection locked="0"/>
    </xf>
    <xf numFmtId="0" fontId="40" fillId="0" borderId="64" xfId="0" applyFont="1" applyBorder="1" applyAlignment="1" applyProtection="1">
      <alignment horizontal="center" vertical="center" wrapText="1"/>
      <protection locked="0"/>
    </xf>
    <xf numFmtId="0" fontId="40" fillId="0" borderId="45" xfId="0" applyFont="1" applyBorder="1" applyAlignment="1" applyProtection="1">
      <alignment horizontal="center" vertical="center" wrapText="1"/>
      <protection locked="0"/>
    </xf>
    <xf numFmtId="0" fontId="32" fillId="0" borderId="40" xfId="0" applyFont="1" applyBorder="1" applyAlignment="1">
      <alignment horizontal="left" vertical="top"/>
    </xf>
    <xf numFmtId="0" fontId="36" fillId="0" borderId="0" xfId="0" applyFont="1" applyAlignment="1">
      <alignment horizontal="left" vertical="top"/>
    </xf>
    <xf numFmtId="0" fontId="34" fillId="0" borderId="0" xfId="3" applyFont="1" applyFill="1" applyBorder="1" applyAlignment="1" applyProtection="1">
      <alignment horizontal="center" vertical="top" wrapText="1"/>
      <protection locked="0"/>
    </xf>
    <xf numFmtId="0" fontId="22" fillId="0" borderId="2" xfId="0" applyFont="1" applyBorder="1" applyAlignment="1">
      <alignment horizontal="center"/>
    </xf>
    <xf numFmtId="0" fontId="35" fillId="0" borderId="2" xfId="0" applyFont="1" applyBorder="1" applyAlignment="1">
      <alignment horizontal="center" vertical="center" wrapText="1"/>
    </xf>
    <xf numFmtId="0" fontId="41" fillId="0" borderId="2" xfId="0" applyFont="1" applyBorder="1" applyAlignment="1">
      <alignment horizontal="center" vertical="center" wrapText="1"/>
    </xf>
    <xf numFmtId="37" fontId="29" fillId="3" borderId="48" xfId="1" applyNumberFormat="1" applyFont="1" applyFill="1" applyBorder="1" applyAlignment="1" applyProtection="1">
      <alignment horizontal="center" vertical="center"/>
      <protection hidden="1"/>
    </xf>
    <xf numFmtId="37" fontId="29" fillId="3" borderId="60" xfId="1" applyNumberFormat="1" applyFont="1" applyFill="1" applyBorder="1" applyAlignment="1" applyProtection="1">
      <alignment horizontal="center" vertical="center"/>
      <protection hidden="1"/>
    </xf>
    <xf numFmtId="0" fontId="37" fillId="10" borderId="101" xfId="0" applyFont="1" applyFill="1" applyBorder="1" applyAlignment="1">
      <alignment horizontal="right" vertical="center" wrapText="1"/>
    </xf>
    <xf numFmtId="0" fontId="37" fillId="10" borderId="94" xfId="0" applyFont="1" applyFill="1" applyBorder="1" applyAlignment="1">
      <alignment horizontal="right" vertical="center" wrapText="1"/>
    </xf>
    <xf numFmtId="0" fontId="37" fillId="10" borderId="102" xfId="0" applyFont="1" applyFill="1" applyBorder="1" applyAlignment="1">
      <alignment horizontal="right" vertical="center" wrapText="1"/>
    </xf>
    <xf numFmtId="0" fontId="37" fillId="10" borderId="96" xfId="0" applyFont="1" applyFill="1" applyBorder="1" applyAlignment="1">
      <alignment horizontal="right" vertical="center" wrapText="1"/>
    </xf>
    <xf numFmtId="0" fontId="25" fillId="0" borderId="1" xfId="0" applyFont="1" applyBorder="1" applyAlignment="1">
      <alignment horizontal="center"/>
    </xf>
    <xf numFmtId="0" fontId="25" fillId="0" borderId="0" xfId="0" applyFont="1" applyAlignment="1">
      <alignment horizontal="center"/>
    </xf>
    <xf numFmtId="0" fontId="37" fillId="3" borderId="103" xfId="0" applyFont="1" applyFill="1" applyBorder="1" applyAlignment="1">
      <alignment horizontal="right" vertical="center"/>
    </xf>
    <xf numFmtId="0" fontId="37" fillId="3" borderId="25" xfId="0" applyFont="1" applyFill="1" applyBorder="1" applyAlignment="1">
      <alignment horizontal="right" vertical="center"/>
    </xf>
    <xf numFmtId="0" fontId="37" fillId="3" borderId="31" xfId="0" applyFont="1" applyFill="1" applyBorder="1" applyAlignment="1">
      <alignment horizontal="right" vertical="center"/>
    </xf>
    <xf numFmtId="0" fontId="23" fillId="5" borderId="53" xfId="0" applyFont="1" applyFill="1" applyBorder="1" applyAlignment="1">
      <alignment horizontal="right" vertical="center" wrapText="1"/>
    </xf>
    <xf numFmtId="0" fontId="23" fillId="5" borderId="34" xfId="0" applyFont="1" applyFill="1" applyBorder="1" applyAlignment="1">
      <alignment horizontal="right" vertical="center" wrapText="1"/>
    </xf>
    <xf numFmtId="0" fontId="23" fillId="5" borderId="104" xfId="0" applyFont="1" applyFill="1" applyBorder="1" applyAlignment="1">
      <alignment horizontal="right" vertical="center" wrapText="1"/>
    </xf>
    <xf numFmtId="0" fontId="23" fillId="5" borderId="77" xfId="0" applyFont="1" applyFill="1" applyBorder="1" applyAlignment="1">
      <alignment horizontal="right" vertical="center" wrapText="1"/>
    </xf>
    <xf numFmtId="0" fontId="23" fillId="5" borderId="78" xfId="0" applyFont="1" applyFill="1" applyBorder="1" applyAlignment="1">
      <alignment horizontal="right" vertical="center" wrapText="1"/>
    </xf>
    <xf numFmtId="0" fontId="23" fillId="5" borderId="105" xfId="0" applyFont="1" applyFill="1" applyBorder="1" applyAlignment="1">
      <alignment horizontal="right" vertical="center" wrapText="1"/>
    </xf>
    <xf numFmtId="0" fontId="33" fillId="8" borderId="69" xfId="0" applyFont="1" applyFill="1" applyBorder="1" applyAlignment="1">
      <alignment horizontal="right" vertical="center" wrapText="1"/>
    </xf>
    <xf numFmtId="0" fontId="33" fillId="8" borderId="14" xfId="0" applyFont="1" applyFill="1" applyBorder="1" applyAlignment="1">
      <alignment horizontal="right" vertical="center" wrapText="1"/>
    </xf>
    <xf numFmtId="164" fontId="29" fillId="8" borderId="74" xfId="0" applyNumberFormat="1" applyFont="1" applyFill="1" applyBorder="1" applyAlignment="1" applyProtection="1">
      <alignment horizontal="center" vertical="center"/>
      <protection hidden="1"/>
    </xf>
    <xf numFmtId="164" fontId="29" fillId="8" borderId="75" xfId="0" applyNumberFormat="1" applyFont="1" applyFill="1" applyBorder="1" applyAlignment="1" applyProtection="1">
      <alignment horizontal="center" vertical="center"/>
      <protection hidden="1"/>
    </xf>
    <xf numFmtId="164" fontId="29" fillId="8" borderId="16" xfId="0" applyNumberFormat="1" applyFont="1" applyFill="1" applyBorder="1" applyAlignment="1" applyProtection="1">
      <alignment horizontal="center" vertical="center"/>
      <protection hidden="1"/>
    </xf>
    <xf numFmtId="164" fontId="29" fillId="8" borderId="56" xfId="0" applyNumberFormat="1" applyFont="1" applyFill="1" applyBorder="1" applyAlignment="1" applyProtection="1">
      <alignment horizontal="center" vertical="center"/>
      <protection hidden="1"/>
    </xf>
    <xf numFmtId="0" fontId="2" fillId="5" borderId="53" xfId="0" applyFont="1" applyFill="1" applyBorder="1" applyAlignment="1">
      <alignment horizontal="center" vertical="center" wrapText="1"/>
    </xf>
    <xf numFmtId="0" fontId="25" fillId="5" borderId="34" xfId="0" applyFont="1" applyFill="1" applyBorder="1" applyAlignment="1">
      <alignment horizontal="center" vertical="center" wrapText="1"/>
    </xf>
    <xf numFmtId="0" fontId="25" fillId="5" borderId="54" xfId="0" applyFont="1" applyFill="1" applyBorder="1" applyAlignment="1">
      <alignment horizontal="center" vertical="center" wrapText="1"/>
    </xf>
    <xf numFmtId="0" fontId="25" fillId="5" borderId="55"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5" borderId="56" xfId="0" applyFont="1" applyFill="1" applyBorder="1" applyAlignment="1">
      <alignment horizontal="center" vertical="center" wrapText="1"/>
    </xf>
    <xf numFmtId="0" fontId="23" fillId="5" borderId="76" xfId="0" applyFont="1" applyFill="1" applyBorder="1" applyAlignment="1">
      <alignment horizontal="right" vertical="center" wrapText="1"/>
    </xf>
    <xf numFmtId="0" fontId="23" fillId="5" borderId="79" xfId="0" applyFont="1" applyFill="1" applyBorder="1" applyAlignment="1">
      <alignment horizontal="right" vertical="center" wrapText="1"/>
    </xf>
    <xf numFmtId="0" fontId="29" fillId="0" borderId="59" xfId="0" applyFont="1" applyBorder="1" applyAlignment="1">
      <alignment vertical="center" wrapText="1"/>
    </xf>
    <xf numFmtId="0" fontId="0" fillId="0" borderId="49" xfId="0" applyBorder="1" applyAlignment="1">
      <alignment vertical="center"/>
    </xf>
    <xf numFmtId="0" fontId="0" fillId="0" borderId="60" xfId="0" applyBorder="1" applyAlignment="1">
      <alignment vertical="center"/>
    </xf>
    <xf numFmtId="0" fontId="1" fillId="5" borderId="51" xfId="0" applyFont="1" applyFill="1" applyBorder="1" applyAlignment="1">
      <alignment horizontal="center" vertical="center" wrapText="1"/>
    </xf>
    <xf numFmtId="0" fontId="38" fillId="5" borderId="52" xfId="0" applyFont="1" applyFill="1" applyBorder="1" applyAlignment="1">
      <alignment horizontal="center" vertical="center" wrapText="1"/>
    </xf>
    <xf numFmtId="0" fontId="38" fillId="5" borderId="24" xfId="0" applyFont="1" applyFill="1" applyBorder="1" applyAlignment="1">
      <alignment horizontal="center" vertical="center" wrapText="1"/>
    </xf>
    <xf numFmtId="0" fontId="21" fillId="5" borderId="57" xfId="3" applyFill="1" applyBorder="1" applyAlignment="1" applyProtection="1">
      <alignment horizontal="center" vertical="center" wrapText="1"/>
      <protection locked="0"/>
    </xf>
    <xf numFmtId="0" fontId="21" fillId="5" borderId="58" xfId="3" applyFill="1" applyBorder="1" applyAlignment="1" applyProtection="1">
      <alignment horizontal="center" vertical="center" wrapText="1"/>
      <protection locked="0"/>
    </xf>
    <xf numFmtId="0" fontId="37" fillId="3" borderId="61" xfId="0" applyFont="1" applyFill="1" applyBorder="1" applyAlignment="1">
      <alignment horizontal="right" vertical="center" wrapText="1"/>
    </xf>
    <xf numFmtId="0" fontId="37" fillId="3" borderId="62" xfId="0" applyFont="1" applyFill="1" applyBorder="1" applyAlignment="1">
      <alignment horizontal="right" vertical="center"/>
    </xf>
    <xf numFmtId="0" fontId="37" fillId="8" borderId="68" xfId="0" applyFont="1" applyFill="1" applyBorder="1" applyAlignment="1">
      <alignment horizontal="right" vertical="center" wrapText="1"/>
    </xf>
    <xf numFmtId="0" fontId="37" fillId="8" borderId="27" xfId="0" applyFont="1" applyFill="1" applyBorder="1" applyAlignment="1">
      <alignment horizontal="right" vertical="center" wrapText="1"/>
    </xf>
    <xf numFmtId="0" fontId="28" fillId="0" borderId="116" xfId="0" applyFont="1" applyBorder="1" applyAlignment="1">
      <alignment vertical="center"/>
    </xf>
    <xf numFmtId="164" fontId="96" fillId="0" borderId="0" xfId="3" applyNumberFormat="1" applyFont="1" applyAlignment="1" applyProtection="1">
      <alignment horizontal="center"/>
      <protection locked="0"/>
    </xf>
    <xf numFmtId="164" fontId="58" fillId="2" borderId="84" xfId="0" applyNumberFormat="1" applyFont="1" applyFill="1" applyBorder="1" applyAlignment="1">
      <alignment horizontal="center" vertical="center"/>
    </xf>
    <xf numFmtId="164" fontId="58" fillId="2" borderId="106" xfId="0" applyNumberFormat="1" applyFont="1" applyFill="1" applyBorder="1" applyAlignment="1">
      <alignment horizontal="center" vertical="center"/>
    </xf>
    <xf numFmtId="164" fontId="64" fillId="2" borderId="16" xfId="0" applyNumberFormat="1" applyFont="1" applyFill="1" applyBorder="1" applyAlignment="1">
      <alignment horizontal="right" vertical="center"/>
    </xf>
    <xf numFmtId="164" fontId="64" fillId="2" borderId="17" xfId="0" applyNumberFormat="1" applyFont="1" applyFill="1" applyBorder="1" applyAlignment="1">
      <alignment horizontal="right" vertical="center"/>
    </xf>
    <xf numFmtId="164" fontId="64" fillId="2" borderId="84" xfId="0" applyNumberFormat="1" applyFont="1" applyFill="1" applyBorder="1" applyAlignment="1">
      <alignment horizontal="right" vertical="center"/>
    </xf>
    <xf numFmtId="164" fontId="64" fillId="2" borderId="106" xfId="0" applyNumberFormat="1" applyFont="1" applyFill="1" applyBorder="1" applyAlignment="1">
      <alignment horizontal="right" vertical="center"/>
    </xf>
    <xf numFmtId="0" fontId="42" fillId="3" borderId="48" xfId="0" applyFont="1" applyFill="1" applyBorder="1" applyAlignment="1">
      <alignment horizontal="center" vertical="center" wrapText="1"/>
    </xf>
    <xf numFmtId="0" fontId="42" fillId="3" borderId="49" xfId="0" applyFont="1" applyFill="1" applyBorder="1" applyAlignment="1">
      <alignment horizontal="center" vertical="center" wrapText="1"/>
    </xf>
    <xf numFmtId="0" fontId="42" fillId="3" borderId="50" xfId="0" applyFont="1" applyFill="1" applyBorder="1" applyAlignment="1">
      <alignment horizontal="center" vertical="center" wrapText="1"/>
    </xf>
    <xf numFmtId="0" fontId="82" fillId="0" borderId="84" xfId="0" applyFont="1" applyBorder="1" applyAlignment="1">
      <alignment horizontal="right" vertical="center"/>
    </xf>
    <xf numFmtId="0" fontId="82" fillId="0" borderId="5" xfId="0" applyFont="1" applyBorder="1" applyAlignment="1">
      <alignment horizontal="right" vertical="center"/>
    </xf>
    <xf numFmtId="0" fontId="82" fillId="0" borderId="106" xfId="0" applyFont="1" applyBorder="1" applyAlignment="1">
      <alignment horizontal="right" vertical="center"/>
    </xf>
    <xf numFmtId="164" fontId="58" fillId="2" borderId="48" xfId="0" applyNumberFormat="1" applyFont="1" applyFill="1" applyBorder="1" applyAlignment="1">
      <alignment horizontal="center" vertical="center"/>
    </xf>
    <xf numFmtId="164" fontId="58" fillId="2" borderId="50" xfId="0" applyNumberFormat="1" applyFont="1" applyFill="1" applyBorder="1" applyAlignment="1">
      <alignment horizontal="center" vertical="center"/>
    </xf>
    <xf numFmtId="164" fontId="58" fillId="2" borderId="16" xfId="0" applyNumberFormat="1" applyFont="1" applyFill="1" applyBorder="1" applyAlignment="1">
      <alignment horizontal="center" vertical="center"/>
    </xf>
    <xf numFmtId="164" fontId="58" fillId="2" borderId="17" xfId="0" applyNumberFormat="1" applyFont="1" applyFill="1" applyBorder="1" applyAlignment="1">
      <alignment horizontal="center" vertical="center"/>
    </xf>
    <xf numFmtId="164" fontId="58" fillId="2" borderId="14" xfId="0" applyNumberFormat="1" applyFont="1" applyFill="1" applyBorder="1" applyAlignment="1" applyProtection="1">
      <alignment horizontal="center" vertical="center"/>
      <protection hidden="1"/>
    </xf>
    <xf numFmtId="164" fontId="58" fillId="2" borderId="13" xfId="0" applyNumberFormat="1" applyFont="1" applyFill="1" applyBorder="1" applyAlignment="1" applyProtection="1">
      <alignment horizontal="center" vertical="center"/>
      <protection hidden="1"/>
    </xf>
    <xf numFmtId="0" fontId="64" fillId="3" borderId="14" xfId="0" applyFont="1" applyFill="1" applyBorder="1" applyAlignment="1">
      <alignment horizontal="center" vertical="center" wrapText="1"/>
    </xf>
    <xf numFmtId="0" fontId="64" fillId="3" borderId="13" xfId="0" applyFont="1" applyFill="1" applyBorder="1" applyAlignment="1">
      <alignment horizontal="center" vertical="center" wrapText="1"/>
    </xf>
    <xf numFmtId="0" fontId="101" fillId="2" borderId="48" xfId="0" applyFont="1" applyFill="1" applyBorder="1" applyAlignment="1">
      <alignment horizontal="center" vertical="center"/>
    </xf>
    <xf numFmtId="0" fontId="101" fillId="2" borderId="49" xfId="0" applyFont="1" applyFill="1" applyBorder="1" applyAlignment="1">
      <alignment horizontal="center" vertical="center"/>
    </xf>
    <xf numFmtId="0" fontId="75" fillId="2" borderId="16" xfId="0" applyFont="1" applyFill="1" applyBorder="1" applyAlignment="1">
      <alignment horizontal="center" vertical="top" wrapText="1"/>
    </xf>
    <xf numFmtId="0" fontId="75" fillId="2" borderId="4" xfId="0" applyFont="1" applyFill="1" applyBorder="1" applyAlignment="1">
      <alignment horizontal="center" vertical="top" wrapText="1"/>
    </xf>
    <xf numFmtId="0" fontId="101" fillId="0" borderId="84" xfId="0" applyFont="1" applyBorder="1" applyAlignment="1">
      <alignment horizontal="center" vertical="center"/>
    </xf>
    <xf numFmtId="0" fontId="101" fillId="0" borderId="5" xfId="0" applyFont="1" applyBorder="1" applyAlignment="1">
      <alignment horizontal="center" vertical="center"/>
    </xf>
    <xf numFmtId="0" fontId="101" fillId="0" borderId="106" xfId="0" applyFont="1" applyBorder="1" applyAlignment="1">
      <alignment horizontal="center" vertical="center"/>
    </xf>
    <xf numFmtId="0" fontId="101" fillId="0" borderId="0" xfId="0" applyFont="1" applyAlignment="1" applyProtection="1">
      <alignment horizontal="right" vertical="center"/>
      <protection locked="0"/>
    </xf>
    <xf numFmtId="0" fontId="101" fillId="0" borderId="81" xfId="0" applyFont="1" applyBorder="1" applyAlignment="1" applyProtection="1">
      <alignment horizontal="center" vertical="center"/>
      <protection locked="0"/>
    </xf>
    <xf numFmtId="0" fontId="101" fillId="0" borderId="82" xfId="0" applyFont="1" applyBorder="1" applyAlignment="1" applyProtection="1">
      <alignment horizontal="center" vertical="center"/>
      <protection locked="0"/>
    </xf>
    <xf numFmtId="0" fontId="75" fillId="0" borderId="13" xfId="0" applyFont="1" applyBorder="1"/>
    <xf numFmtId="0" fontId="75" fillId="2" borderId="16" xfId="0" applyFont="1" applyFill="1" applyBorder="1" applyAlignment="1">
      <alignment horizontal="center" vertical="center" wrapText="1"/>
    </xf>
    <xf numFmtId="0" fontId="75" fillId="2" borderId="4" xfId="0" applyFont="1" applyFill="1" applyBorder="1" applyAlignment="1">
      <alignment horizontal="center" vertical="center" wrapText="1"/>
    </xf>
    <xf numFmtId="0" fontId="75" fillId="2" borderId="17" xfId="0" applyFont="1" applyFill="1" applyBorder="1" applyAlignment="1">
      <alignment horizontal="center" vertical="center" wrapText="1"/>
    </xf>
  </cellXfs>
  <cellStyles count="6">
    <cellStyle name="Comma" xfId="1" builtinId="3"/>
    <cellStyle name="Currency" xfId="2" builtinId="4"/>
    <cellStyle name="Heading 2" xfId="5" builtinId="17"/>
    <cellStyle name="Hyperlink" xfId="3" builtinId="8"/>
    <cellStyle name="Normal" xfId="0" builtinId="0"/>
    <cellStyle name="Percent" xfId="4" builtinId="5"/>
  </cellStyles>
  <dxfs count="10">
    <dxf>
      <fill>
        <patternFill>
          <bgColor rgb="FFFFA3A3"/>
        </patternFill>
      </fill>
    </dxf>
    <dxf>
      <fill>
        <patternFill>
          <bgColor theme="0" tint="-0.24994659260841701"/>
        </patternFill>
      </fill>
    </dxf>
    <dxf>
      <fill>
        <patternFill>
          <bgColor rgb="FFFFA3A3"/>
        </patternFill>
      </fill>
    </dxf>
    <dxf>
      <fill>
        <patternFill>
          <bgColor theme="0"/>
        </patternFill>
      </fill>
    </dxf>
    <dxf>
      <fill>
        <patternFill>
          <bgColor rgb="FFFFA3A3"/>
        </patternFill>
      </fill>
    </dxf>
    <dxf>
      <fill>
        <patternFill>
          <bgColor rgb="FFB5E6A2"/>
        </patternFill>
      </fill>
    </dxf>
    <dxf>
      <fill>
        <patternFill>
          <bgColor theme="0"/>
        </patternFill>
      </fill>
    </dxf>
    <dxf>
      <fill>
        <patternFill>
          <bgColor theme="0"/>
        </patternFill>
      </fill>
    </dxf>
    <dxf>
      <fill>
        <patternFill>
          <bgColor rgb="FFFFA3A3"/>
        </patternFill>
      </fill>
    </dxf>
    <dxf>
      <fill>
        <patternFill>
          <bgColor rgb="FFB5E6A2"/>
        </patternFill>
      </fill>
    </dxf>
  </dxfs>
  <tableStyles count="0" defaultTableStyle="TableStyleMedium9" defaultPivotStyle="PivotStyleLight16"/>
  <colors>
    <mruColors>
      <color rgb="FFB5E6A2"/>
      <color rgb="FFFFA3A3"/>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ctrlProps/ctrlProp1.xml><?xml version="1.0" encoding="utf-8"?>
<formControlPr xmlns="http://schemas.microsoft.com/office/spreadsheetml/2009/9/main" objectType="Drop" dropLines="10" dropStyle="combo" dx="20" fmlaLink="$I$10" fmlaRange="LunchFree" noThreeD="1" sel="1" val="0"/>
</file>

<file path=xl/ctrlProps/ctrlProp10.xml><?xml version="1.0" encoding="utf-8"?>
<formControlPr xmlns="http://schemas.microsoft.com/office/spreadsheetml/2009/9/main" objectType="Drop" dropLines="2" dropStyle="combo" dx="22" fmlaLink="$G$9" fmlaRange="sixcents" noThreeD="1" sel="1" val="0"/>
</file>

<file path=xl/ctrlProps/ctrlProp11.xml><?xml version="1.0" encoding="utf-8"?>
<formControlPr xmlns="http://schemas.microsoft.com/office/spreadsheetml/2009/9/main" objectType="Drop" dropLines="10" dropStyle="combo" dx="20" fmlaLink="$I$6" fmlaRange="LunchFree" noThreeD="1" sel="1" val="0"/>
</file>

<file path=xl/ctrlProps/ctrlProp12.xml><?xml version="1.0" encoding="utf-8"?>
<formControlPr xmlns="http://schemas.microsoft.com/office/spreadsheetml/2009/9/main" objectType="Drop" dropLines="10" dropStyle="combo" dx="20" fmlaLink="$I$7" fmlaRange="LunchPaid" noThreeD="1" sel="1" val="0"/>
</file>

<file path=xl/ctrlProps/ctrlProp13.xml><?xml version="1.0" encoding="utf-8"?>
<formControlPr xmlns="http://schemas.microsoft.com/office/spreadsheetml/2009/9/main" objectType="Drop" dropLines="10" dropStyle="combo" dx="20" fmlaLink="$K$6" fmlaRange="Breakfree" noThreeD="1" sel="1" val="0"/>
</file>

<file path=xl/ctrlProps/ctrlProp14.xml><?xml version="1.0" encoding="utf-8"?>
<formControlPr xmlns="http://schemas.microsoft.com/office/spreadsheetml/2009/9/main" objectType="Drop" dropLines="10" dropStyle="combo" dx="20" fmlaLink="$K$7" fmlaRange="Breakpaid" noThreeD="1" sel="1" val="0"/>
</file>

<file path=xl/ctrlProps/ctrlProp15.xml><?xml version="1.0" encoding="utf-8"?>
<formControlPr xmlns="http://schemas.microsoft.com/office/spreadsheetml/2009/9/main" objectType="Drop" dropLines="2" dropStyle="combo" dx="20" fmlaLink="$G$9" fmlaRange="sixcents" noThreeD="1" sel="1" val="0"/>
</file>

<file path=xl/ctrlProps/ctrlProp16.xml><?xml version="1.0" encoding="utf-8"?>
<formControlPr xmlns="http://schemas.microsoft.com/office/spreadsheetml/2009/9/main" objectType="Drop" dropLines="2" dropStyle="combo" dx="20" fmlaLink="$E$7" fmlaRange="extra2" noThreeD="1" sel="2" val="0"/>
</file>

<file path=xl/ctrlProps/ctrlProp17.xml><?xml version="1.0" encoding="utf-8"?>
<formControlPr xmlns="http://schemas.microsoft.com/office/spreadsheetml/2009/9/main" objectType="Drop" dropLines="2" dropStyle="combo" dx="20" fmlaLink="$E$15" fmlaRange="severe" noThreeD="1" sel="2" val="0"/>
</file>

<file path=xl/ctrlProps/ctrlProp2.xml><?xml version="1.0" encoding="utf-8"?>
<formControlPr xmlns="http://schemas.microsoft.com/office/spreadsheetml/2009/9/main" objectType="Drop" dropLines="10" dropStyle="combo" dx="20" fmlaLink="$I$12" fmlaRange="LunchPaid" noThreeD="1" sel="1" val="0"/>
</file>

<file path=xl/ctrlProps/ctrlProp3.xml><?xml version="1.0" encoding="utf-8"?>
<formControlPr xmlns="http://schemas.microsoft.com/office/spreadsheetml/2009/9/main" objectType="Drop" dropLines="10" dropStyle="combo" dx="20" fmlaLink="$K$10" fmlaRange="Breakfree" noThreeD="1" sel="1" val="0"/>
</file>

<file path=xl/ctrlProps/ctrlProp4.xml><?xml version="1.0" encoding="utf-8"?>
<formControlPr xmlns="http://schemas.microsoft.com/office/spreadsheetml/2009/9/main" objectType="Drop" dropLines="10" dropStyle="combo" dx="20" fmlaLink="$K$12" fmlaRange="Breakpaid" noThreeD="1" sel="1" val="0"/>
</file>

<file path=xl/ctrlProps/ctrlProp5.xml><?xml version="1.0" encoding="utf-8"?>
<formControlPr xmlns="http://schemas.microsoft.com/office/spreadsheetml/2009/9/main" objectType="Drop" dropLines="2" dropStyle="combo" dx="20" fmlaLink="$I$14" fmlaRange="$G$55:$G$56" noThreeD="1" sel="1" val="0"/>
</file>

<file path=xl/ctrlProps/ctrlProp6.xml><?xml version="1.0" encoding="utf-8"?>
<formControlPr xmlns="http://schemas.microsoft.com/office/spreadsheetml/2009/9/main" objectType="Drop" dropLines="10" dropStyle="combo" dx="22" fmlaLink="$I$6" fmlaRange="LunchFree" noThreeD="1" sel="1" val="0"/>
</file>

<file path=xl/ctrlProps/ctrlProp7.xml><?xml version="1.0" encoding="utf-8"?>
<formControlPr xmlns="http://schemas.microsoft.com/office/spreadsheetml/2009/9/main" objectType="Drop" dropLines="10" dropStyle="combo" dx="22" fmlaLink="$I$7" fmlaRange="LunchPaid" noThreeD="1" sel="1" val="0"/>
</file>

<file path=xl/ctrlProps/ctrlProp8.xml><?xml version="1.0" encoding="utf-8"?>
<formControlPr xmlns="http://schemas.microsoft.com/office/spreadsheetml/2009/9/main" objectType="Drop" dropLines="10" dropStyle="combo" dx="22" fmlaLink="$K$6" fmlaRange="Breakfree" noThreeD="1" sel="1" val="0"/>
</file>

<file path=xl/ctrlProps/ctrlProp9.xml><?xml version="1.0" encoding="utf-8"?>
<formControlPr xmlns="http://schemas.microsoft.com/office/spreadsheetml/2009/9/main" objectType="Drop" dropLines="10" dropStyle="combo" dx="22" fmlaLink="$K$7" fmlaRange="Breakpaid"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161926</xdr:colOff>
      <xdr:row>0</xdr:row>
      <xdr:rowOff>152400</xdr:rowOff>
    </xdr:from>
    <xdr:to>
      <xdr:col>1</xdr:col>
      <xdr:colOff>4188461</xdr:colOff>
      <xdr:row>0</xdr:row>
      <xdr:rowOff>701063</xdr:rowOff>
    </xdr:to>
    <xdr:pic>
      <xdr:nvPicPr>
        <xdr:cNvPr id="2" name="Picture 1" descr="USDA Logo">
          <a:extLst>
            <a:ext uri="{FF2B5EF4-FFF2-40B4-BE49-F238E27FC236}">
              <a16:creationId xmlns:a16="http://schemas.microsoft.com/office/drawing/2014/main" id="{157E552D-E180-4532-8E89-59C8BE090BB6}"/>
            </a:ext>
          </a:extLst>
        </xdr:cNvPr>
        <xdr:cNvPicPr>
          <a:picLocks noChangeAspect="1"/>
        </xdr:cNvPicPr>
      </xdr:nvPicPr>
      <xdr:blipFill>
        <a:blip xmlns:r="http://schemas.openxmlformats.org/officeDocument/2006/relationships" r:embed="rId1"/>
        <a:stretch>
          <a:fillRect/>
        </a:stretch>
      </xdr:blipFill>
      <xdr:spPr>
        <a:xfrm>
          <a:off x="161926" y="152400"/>
          <a:ext cx="4023360" cy="5486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144780</xdr:colOff>
          <xdr:row>9</xdr:row>
          <xdr:rowOff>0</xdr:rowOff>
        </xdr:from>
        <xdr:to>
          <xdr:col>9</xdr:col>
          <xdr:colOff>259080</xdr:colOff>
          <xdr:row>9</xdr:row>
          <xdr:rowOff>236220</xdr:rowOff>
        </xdr:to>
        <xdr:sp macro="" textlink="">
          <xdr:nvSpPr>
            <xdr:cNvPr id="3073" name="Drop Down 1" descr="Users select the Federal reimbursement rate for NSLP from a drop-down menu."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11</xdr:row>
          <xdr:rowOff>0</xdr:rowOff>
        </xdr:from>
        <xdr:to>
          <xdr:col>9</xdr:col>
          <xdr:colOff>259080</xdr:colOff>
          <xdr:row>11</xdr:row>
          <xdr:rowOff>259080</xdr:rowOff>
        </xdr:to>
        <xdr:sp macro="" textlink="">
          <xdr:nvSpPr>
            <xdr:cNvPr id="3074" name="Drop Down 2" descr="Users select the Federal paid reimbursement rate from drop-down menu."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487680</xdr:colOff>
          <xdr:row>9</xdr:row>
          <xdr:rowOff>7620</xdr:rowOff>
        </xdr:from>
        <xdr:to>
          <xdr:col>10</xdr:col>
          <xdr:colOff>419100</xdr:colOff>
          <xdr:row>9</xdr:row>
          <xdr:rowOff>259080</xdr:rowOff>
        </xdr:to>
        <xdr:sp macro="" textlink="">
          <xdr:nvSpPr>
            <xdr:cNvPr id="3075" name="Drop Down 3" descr="Users select the Federal free reimbursement rate for the School Breakfast Program from a drop-down menu."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487680</xdr:colOff>
          <xdr:row>11</xdr:row>
          <xdr:rowOff>0</xdr:rowOff>
        </xdr:from>
        <xdr:to>
          <xdr:col>10</xdr:col>
          <xdr:colOff>419100</xdr:colOff>
          <xdr:row>11</xdr:row>
          <xdr:rowOff>259080</xdr:rowOff>
        </xdr:to>
        <xdr:sp macro="" textlink="">
          <xdr:nvSpPr>
            <xdr:cNvPr id="3076" name="Drop Down 4" descr="Users select the Federal paid reimbursement rate for the School Breakfast Program from a drop-down menu."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678180</xdr:colOff>
          <xdr:row>13</xdr:row>
          <xdr:rowOff>30480</xdr:rowOff>
        </xdr:from>
        <xdr:to>
          <xdr:col>9</xdr:col>
          <xdr:colOff>1074420</xdr:colOff>
          <xdr:row>13</xdr:row>
          <xdr:rowOff>259080</xdr:rowOff>
        </xdr:to>
        <xdr:sp macro="" textlink="">
          <xdr:nvSpPr>
            <xdr:cNvPr id="3077" name="Drop Down 5" descr="Users indicate if SFA is certified for additional seven cents reimbursement using a drop-down menu."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117229</xdr:colOff>
      <xdr:row>0</xdr:row>
      <xdr:rowOff>146538</xdr:rowOff>
    </xdr:from>
    <xdr:to>
      <xdr:col>3</xdr:col>
      <xdr:colOff>590194</xdr:colOff>
      <xdr:row>0</xdr:row>
      <xdr:rowOff>698353</xdr:rowOff>
    </xdr:to>
    <xdr:pic>
      <xdr:nvPicPr>
        <xdr:cNvPr id="3" name="Picture 2" descr="USDA Logo">
          <a:extLst>
            <a:ext uri="{FF2B5EF4-FFF2-40B4-BE49-F238E27FC236}">
              <a16:creationId xmlns:a16="http://schemas.microsoft.com/office/drawing/2014/main" id="{9CFD7654-DD3B-7462-A6D9-A8FAF1231E37}"/>
            </a:ext>
          </a:extLst>
        </xdr:cNvPr>
        <xdr:cNvPicPr>
          <a:picLocks noChangeAspect="1"/>
        </xdr:cNvPicPr>
      </xdr:nvPicPr>
      <xdr:blipFill>
        <a:blip xmlns:r="http://schemas.openxmlformats.org/officeDocument/2006/relationships" r:embed="rId1"/>
        <a:stretch>
          <a:fillRect/>
        </a:stretch>
      </xdr:blipFill>
      <xdr:spPr>
        <a:xfrm>
          <a:off x="117229" y="146538"/>
          <a:ext cx="4023192"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144780</xdr:colOff>
          <xdr:row>5</xdr:row>
          <xdr:rowOff>0</xdr:rowOff>
        </xdr:from>
        <xdr:to>
          <xdr:col>9</xdr:col>
          <xdr:colOff>259080</xdr:colOff>
          <xdr:row>5</xdr:row>
          <xdr:rowOff>236220</xdr:rowOff>
        </xdr:to>
        <xdr:sp macro="" textlink="">
          <xdr:nvSpPr>
            <xdr:cNvPr id="4102" name="Drop Down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6</xdr:row>
          <xdr:rowOff>0</xdr:rowOff>
        </xdr:from>
        <xdr:to>
          <xdr:col>9</xdr:col>
          <xdr:colOff>259080</xdr:colOff>
          <xdr:row>6</xdr:row>
          <xdr:rowOff>259080</xdr:rowOff>
        </xdr:to>
        <xdr:sp macro="" textlink="">
          <xdr:nvSpPr>
            <xdr:cNvPr id="4103" name="Drop Down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487680</xdr:colOff>
          <xdr:row>5</xdr:row>
          <xdr:rowOff>7620</xdr:rowOff>
        </xdr:from>
        <xdr:to>
          <xdr:col>11</xdr:col>
          <xdr:colOff>0</xdr:colOff>
          <xdr:row>5</xdr:row>
          <xdr:rowOff>259080</xdr:rowOff>
        </xdr:to>
        <xdr:sp macro="" textlink="">
          <xdr:nvSpPr>
            <xdr:cNvPr id="4108" name="Drop Down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487680</xdr:colOff>
          <xdr:row>6</xdr:row>
          <xdr:rowOff>0</xdr:rowOff>
        </xdr:from>
        <xdr:to>
          <xdr:col>11</xdr:col>
          <xdr:colOff>0</xdr:colOff>
          <xdr:row>6</xdr:row>
          <xdr:rowOff>259080</xdr:rowOff>
        </xdr:to>
        <xdr:sp macro="" textlink="">
          <xdr:nvSpPr>
            <xdr:cNvPr id="4109" name="Drop Down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655320</xdr:colOff>
          <xdr:row>8</xdr:row>
          <xdr:rowOff>30480</xdr:rowOff>
        </xdr:from>
        <xdr:to>
          <xdr:col>10</xdr:col>
          <xdr:colOff>0</xdr:colOff>
          <xdr:row>8</xdr:row>
          <xdr:rowOff>259080</xdr:rowOff>
        </xdr:to>
        <xdr:sp macro="" textlink="">
          <xdr:nvSpPr>
            <xdr:cNvPr id="4110" name="Drop Down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5</xdr:row>
          <xdr:rowOff>0</xdr:rowOff>
        </xdr:from>
        <xdr:to>
          <xdr:col>9</xdr:col>
          <xdr:colOff>259080</xdr:colOff>
          <xdr:row>5</xdr:row>
          <xdr:rowOff>236220</xdr:rowOff>
        </xdr:to>
        <xdr:sp macro="" textlink="">
          <xdr:nvSpPr>
            <xdr:cNvPr id="4101" name="Drop Down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6</xdr:row>
          <xdr:rowOff>0</xdr:rowOff>
        </xdr:from>
        <xdr:to>
          <xdr:col>9</xdr:col>
          <xdr:colOff>259080</xdr:colOff>
          <xdr:row>6</xdr:row>
          <xdr:rowOff>259080</xdr:rowOff>
        </xdr:to>
        <xdr:sp macro="" textlink="">
          <xdr:nvSpPr>
            <xdr:cNvPr id="4100" name="Drop Down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487680</xdr:colOff>
          <xdr:row>5</xdr:row>
          <xdr:rowOff>7620</xdr:rowOff>
        </xdr:from>
        <xdr:to>
          <xdr:col>11</xdr:col>
          <xdr:colOff>0</xdr:colOff>
          <xdr:row>5</xdr:row>
          <xdr:rowOff>259080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487680</xdr:colOff>
          <xdr:row>6</xdr:row>
          <xdr:rowOff>0</xdr:rowOff>
        </xdr:from>
        <xdr:to>
          <xdr:col>11</xdr:col>
          <xdr:colOff>0</xdr:colOff>
          <xdr:row>6</xdr:row>
          <xdr:rowOff>259080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655320</xdr:colOff>
          <xdr:row>8</xdr:row>
          <xdr:rowOff>30480</xdr:rowOff>
        </xdr:from>
        <xdr:to>
          <xdr:col>10</xdr:col>
          <xdr:colOff>0</xdr:colOff>
          <xdr:row>8</xdr:row>
          <xdr:rowOff>259080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4</xdr:col>
          <xdr:colOff>960120</xdr:colOff>
          <xdr:row>6</xdr:row>
          <xdr:rowOff>274320</xdr:rowOff>
        </xdr:to>
        <xdr:sp macro="" textlink="">
          <xdr:nvSpPr>
            <xdr:cNvPr id="2049" name="Drop Down 1" descr="Users indicate if SFA receives the two-cents differential for the National School Lunch Program using a drop-down menu."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14</xdr:row>
          <xdr:rowOff>45720</xdr:rowOff>
        </xdr:from>
        <xdr:to>
          <xdr:col>4</xdr:col>
          <xdr:colOff>982980</xdr:colOff>
          <xdr:row>14</xdr:row>
          <xdr:rowOff>259080</xdr:rowOff>
        </xdr:to>
        <xdr:sp macro="" textlink="">
          <xdr:nvSpPr>
            <xdr:cNvPr id="2050" name="Drop Down 2" descr="Users indicate if school or site receives severe need breakfast reimbursement for the School Breakfast Program using a drop-down menu."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ns.usda.gov/cn/usda-cep-characteristics-study-sy-2016-17"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9.xml"/><Relationship Id="rId12"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9"/>
  <sheetViews>
    <sheetView showGridLines="0" tabSelected="1" zoomScaleNormal="100" workbookViewId="0">
      <selection activeCell="B12" sqref="B12"/>
    </sheetView>
  </sheetViews>
  <sheetFormatPr defaultColWidth="0" defaultRowHeight="16.8" zeroHeight="1" x14ac:dyDescent="0.45"/>
  <cols>
    <col min="1" max="1" width="2" style="73" customWidth="1"/>
    <col min="2" max="2" width="155.77734375" style="116" customWidth="1"/>
    <col min="3" max="3" width="2.44140625" style="116" customWidth="1"/>
    <col min="4" max="16384" width="154.21875" style="73" hidden="1"/>
  </cols>
  <sheetData>
    <row r="1" spans="2:4" ht="63.75" customHeight="1" x14ac:dyDescent="0.45"/>
    <row r="2" spans="2:4" ht="23.4" x14ac:dyDescent="0.6">
      <c r="B2" s="365" t="s">
        <v>0</v>
      </c>
      <c r="C2" s="112"/>
    </row>
    <row r="3" spans="2:4" ht="24" thickBot="1" x14ac:dyDescent="0.65">
      <c r="B3" s="366" t="s">
        <v>1</v>
      </c>
      <c r="C3" s="112"/>
    </row>
    <row r="4" spans="2:4" ht="39" customHeight="1" thickBot="1" x14ac:dyDescent="0.65">
      <c r="B4" s="264" t="s">
        <v>2</v>
      </c>
      <c r="C4" s="112"/>
    </row>
    <row r="5" spans="2:4" ht="28.5" customHeight="1" thickBot="1" x14ac:dyDescent="0.5">
      <c r="B5" s="367" t="s">
        <v>3</v>
      </c>
      <c r="C5" s="113"/>
    </row>
    <row r="6" spans="2:4" ht="28.5" customHeight="1" x14ac:dyDescent="0.45">
      <c r="B6" s="368" t="s">
        <v>4</v>
      </c>
      <c r="C6" s="113"/>
    </row>
    <row r="7" spans="2:4" ht="29.25" customHeight="1" x14ac:dyDescent="0.45">
      <c r="B7" s="388" t="s">
        <v>5</v>
      </c>
      <c r="C7" s="114"/>
    </row>
    <row r="8" spans="2:4" ht="35.25" customHeight="1" x14ac:dyDescent="0.45">
      <c r="B8" s="369" t="s">
        <v>6</v>
      </c>
      <c r="C8" s="114"/>
    </row>
    <row r="9" spans="2:4" s="231" customFormat="1" ht="77.25" customHeight="1" x14ac:dyDescent="0.3">
      <c r="B9" s="370" t="s">
        <v>7</v>
      </c>
      <c r="C9" s="232"/>
    </row>
    <row r="10" spans="2:4" s="231" customFormat="1" ht="18" customHeight="1" x14ac:dyDescent="0.3">
      <c r="B10" s="371" t="s">
        <v>8</v>
      </c>
      <c r="C10" s="232"/>
    </row>
    <row r="11" spans="2:4" s="231" customFormat="1" ht="92.25" customHeight="1" x14ac:dyDescent="0.3">
      <c r="B11" s="370" t="s">
        <v>9</v>
      </c>
      <c r="C11" s="232"/>
    </row>
    <row r="12" spans="2:4" s="231" customFormat="1" ht="33" customHeight="1" x14ac:dyDescent="0.3">
      <c r="B12" s="371" t="s">
        <v>10</v>
      </c>
      <c r="C12" s="232"/>
    </row>
    <row r="13" spans="2:4" ht="27.75" customHeight="1" thickBot="1" x14ac:dyDescent="0.5">
      <c r="B13" s="372" t="s">
        <v>11</v>
      </c>
      <c r="C13" s="114"/>
    </row>
    <row r="14" spans="2:4" ht="30.75" customHeight="1" thickBot="1" x14ac:dyDescent="0.5">
      <c r="B14" s="373" t="s">
        <v>12</v>
      </c>
      <c r="C14" s="128"/>
      <c r="D14" s="125"/>
    </row>
    <row r="15" spans="2:4" ht="27.75" customHeight="1" x14ac:dyDescent="0.45">
      <c r="B15" s="374" t="s">
        <v>13</v>
      </c>
      <c r="C15" s="115"/>
      <c r="D15" s="126"/>
    </row>
    <row r="16" spans="2:4" ht="27.75" customHeight="1" x14ac:dyDescent="0.45">
      <c r="B16" s="375" t="s">
        <v>14</v>
      </c>
      <c r="C16" s="115"/>
      <c r="D16" s="126"/>
    </row>
    <row r="17" spans="1:4" s="116" customFormat="1" ht="27.75" customHeight="1" x14ac:dyDescent="0.45">
      <c r="B17" s="375" t="s">
        <v>15</v>
      </c>
      <c r="C17" s="114"/>
      <c r="D17" s="127"/>
    </row>
    <row r="18" spans="1:4" s="124" customFormat="1" ht="27.75" customHeight="1" x14ac:dyDescent="0.3">
      <c r="B18" s="387" t="s">
        <v>16</v>
      </c>
      <c r="C18" s="285"/>
      <c r="D18" s="286"/>
    </row>
    <row r="19" spans="1:4" ht="36" customHeight="1" x14ac:dyDescent="0.45">
      <c r="B19" s="375" t="s">
        <v>17</v>
      </c>
      <c r="C19" s="114"/>
      <c r="D19" s="126"/>
    </row>
    <row r="20" spans="1:4" ht="27.75" customHeight="1" thickBot="1" x14ac:dyDescent="0.5">
      <c r="B20" s="375" t="s">
        <v>18</v>
      </c>
      <c r="C20" s="129"/>
      <c r="D20" s="123"/>
    </row>
    <row r="21" spans="1:4" ht="28.5" customHeight="1" thickBot="1" x14ac:dyDescent="0.5">
      <c r="B21" s="373" t="s">
        <v>19</v>
      </c>
      <c r="C21" s="130"/>
    </row>
    <row r="22" spans="1:4" ht="27.75" customHeight="1" x14ac:dyDescent="0.45">
      <c r="B22" s="376" t="s">
        <v>20</v>
      </c>
      <c r="C22" s="113"/>
    </row>
    <row r="23" spans="1:4" ht="18" thickBot="1" x14ac:dyDescent="0.5">
      <c r="B23" s="377" t="s">
        <v>21</v>
      </c>
      <c r="C23" s="114"/>
    </row>
    <row r="24" spans="1:4" ht="28.5" customHeight="1" thickBot="1" x14ac:dyDescent="0.5">
      <c r="A24" s="126"/>
      <c r="B24" s="378" t="s">
        <v>22</v>
      </c>
      <c r="C24" s="128"/>
    </row>
    <row r="25" spans="1:4" ht="37.5" customHeight="1" x14ac:dyDescent="0.45">
      <c r="A25" s="126"/>
      <c r="B25" s="379" t="s">
        <v>23</v>
      </c>
      <c r="C25" s="117"/>
    </row>
    <row r="26" spans="1:4" ht="21.75" customHeight="1" thickBot="1" x14ac:dyDescent="0.5">
      <c r="A26" s="126"/>
      <c r="B26" s="313" t="s">
        <v>24</v>
      </c>
      <c r="C26" s="114"/>
    </row>
    <row r="27" spans="1:4" ht="30" customHeight="1" thickBot="1" x14ac:dyDescent="0.5">
      <c r="A27" s="126"/>
      <c r="B27" s="373" t="s">
        <v>25</v>
      </c>
      <c r="C27" s="114"/>
    </row>
    <row r="28" spans="1:4" ht="36.75" customHeight="1" thickBot="1" x14ac:dyDescent="0.5">
      <c r="A28" s="126"/>
      <c r="B28" s="380" t="s">
        <v>26</v>
      </c>
      <c r="C28" s="114"/>
    </row>
    <row r="29" spans="1:4" ht="28.5" customHeight="1" thickBot="1" x14ac:dyDescent="0.5">
      <c r="A29" s="126"/>
      <c r="B29" s="381" t="s">
        <v>27</v>
      </c>
      <c r="C29" s="118"/>
    </row>
    <row r="30" spans="1:4" ht="27.75" customHeight="1" x14ac:dyDescent="0.45">
      <c r="A30" s="126"/>
      <c r="B30" s="382" t="s">
        <v>28</v>
      </c>
      <c r="C30" s="290"/>
    </row>
    <row r="31" spans="1:4" ht="27.75" customHeight="1" x14ac:dyDescent="0.45">
      <c r="A31" s="126"/>
      <c r="B31" s="383" t="s">
        <v>29</v>
      </c>
      <c r="C31" s="114"/>
    </row>
    <row r="32" spans="1:4" ht="27.75" customHeight="1" x14ac:dyDescent="0.45">
      <c r="A32" s="126"/>
      <c r="B32" s="384" t="s">
        <v>30</v>
      </c>
      <c r="C32" s="114"/>
    </row>
    <row r="33" spans="1:3" ht="27.75" customHeight="1" x14ac:dyDescent="0.45">
      <c r="A33" s="126"/>
      <c r="B33" s="385" t="s">
        <v>31</v>
      </c>
      <c r="C33" s="114"/>
    </row>
    <row r="34" spans="1:3" ht="27.75" customHeight="1" x14ac:dyDescent="0.45">
      <c r="A34" s="126"/>
      <c r="B34" s="383" t="s">
        <v>32</v>
      </c>
      <c r="C34" s="114"/>
    </row>
    <row r="35" spans="1:3" ht="56.25" customHeight="1" thickBot="1" x14ac:dyDescent="0.5">
      <c r="A35" s="126"/>
      <c r="B35" s="386" t="s">
        <v>33</v>
      </c>
      <c r="C35" s="114"/>
    </row>
    <row r="36" spans="1:3" x14ac:dyDescent="0.45"/>
    <row r="37" spans="1:3" ht="60" customHeight="1" x14ac:dyDescent="0.45"/>
    <row r="38" spans="1:3" x14ac:dyDescent="0.45"/>
    <row r="39" spans="1:3" x14ac:dyDescent="0.45"/>
    <row r="40" spans="1:3" x14ac:dyDescent="0.45"/>
    <row r="41" spans="1:3" x14ac:dyDescent="0.45"/>
    <row r="42" spans="1:3" x14ac:dyDescent="0.45"/>
    <row r="43" spans="1:3" x14ac:dyDescent="0.45"/>
    <row r="44" spans="1:3" x14ac:dyDescent="0.45"/>
    <row r="45" spans="1:3" x14ac:dyDescent="0.45"/>
    <row r="46" spans="1:3" x14ac:dyDescent="0.45"/>
    <row r="47" spans="1:3" x14ac:dyDescent="0.45"/>
    <row r="48" spans="1:3" x14ac:dyDescent="0.45"/>
    <row r="49" x14ac:dyDescent="0.45"/>
    <row r="50" x14ac:dyDescent="0.45"/>
    <row r="51" x14ac:dyDescent="0.45"/>
    <row r="52" x14ac:dyDescent="0.45"/>
    <row r="53" x14ac:dyDescent="0.45"/>
    <row r="54" x14ac:dyDescent="0.45"/>
    <row r="55" x14ac:dyDescent="0.45"/>
    <row r="56" x14ac:dyDescent="0.45"/>
    <row r="57" x14ac:dyDescent="0.45"/>
    <row r="58" x14ac:dyDescent="0.45"/>
    <row r="59" x14ac:dyDescent="0.45"/>
  </sheetData>
  <sheetProtection sheet="1" objects="1" scenarios="1"/>
  <hyperlinks>
    <hyperlink ref="B26" r:id="rId1" xr:uid="{C06A9BA4-8AF9-4E6C-91C5-0A7B0AFADB2F}"/>
    <hyperlink ref="B18:D18" location="'Reimbursement Rates'!A1" display="If you do not know your reimbursement rate click here" xr:uid="{3B6BAA8F-9126-4322-9AF9-71FB8361FB97}"/>
  </hyperlinks>
  <pageMargins left="0.25" right="0.25"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98"/>
  <sheetViews>
    <sheetView showGridLines="0" topLeftCell="A2" zoomScaleNormal="100" workbookViewId="0">
      <selection activeCell="C12" sqref="C12"/>
    </sheetView>
  </sheetViews>
  <sheetFormatPr defaultColWidth="9.21875" defaultRowHeight="16.8" zeroHeight="1" x14ac:dyDescent="0.45"/>
  <cols>
    <col min="1" max="1" width="14.5546875" style="73" customWidth="1"/>
    <col min="2" max="2" width="15.77734375" style="73" customWidth="1"/>
    <col min="3" max="3" width="22.77734375" style="73" customWidth="1"/>
    <col min="4" max="4" width="17.21875" style="73" customWidth="1"/>
    <col min="5" max="5" width="16.21875" style="73" customWidth="1"/>
    <col min="6" max="6" width="1.21875" style="73" customWidth="1"/>
    <col min="7" max="7" width="6.5546875" style="73" customWidth="1"/>
    <col min="8" max="8" width="10.44140625" style="73" customWidth="1"/>
    <col min="9" max="9" width="4.21875" style="73" customWidth="1"/>
    <col min="10" max="10" width="17.5546875" style="73" customWidth="1"/>
    <col min="11" max="11" width="8.44140625" style="73" customWidth="1"/>
    <col min="12" max="12" width="9.44140625" style="73" customWidth="1"/>
    <col min="13" max="13" width="0.44140625" style="73" customWidth="1"/>
    <col min="14" max="14" width="1.77734375" style="73" customWidth="1"/>
    <col min="15" max="15" width="5.5546875" style="73" customWidth="1"/>
    <col min="16" max="16" width="13.77734375" style="73" customWidth="1"/>
    <col min="17" max="17" width="16.5546875" style="73" customWidth="1"/>
    <col min="18" max="18" width="10.44140625" style="73" customWidth="1"/>
    <col min="19" max="19" width="6.44140625" style="73" customWidth="1"/>
    <col min="20" max="20" width="8" style="73" customWidth="1"/>
    <col min="21" max="21" width="10.44140625" style="73" customWidth="1"/>
    <col min="22" max="22" width="13.77734375" style="73" customWidth="1"/>
    <col min="23" max="23" width="14.44140625" style="73" customWidth="1"/>
    <col min="24" max="24" width="12.5546875" style="73" customWidth="1"/>
    <col min="25" max="26" width="10.44140625" style="73" customWidth="1"/>
    <col min="27" max="27" width="5.44140625" style="73" customWidth="1"/>
    <col min="28" max="30" width="4.44140625" style="73" customWidth="1"/>
    <col min="31" max="31" width="11.5546875" style="73" customWidth="1"/>
    <col min="32" max="32" width="12.44140625" style="73" customWidth="1"/>
    <col min="33" max="33" width="13.44140625" style="73" customWidth="1"/>
    <col min="34" max="34" width="19.5546875" style="73" customWidth="1"/>
    <col min="35" max="36" width="9.44140625" style="73" customWidth="1"/>
    <col min="37" max="37" width="11.21875" style="73" customWidth="1"/>
    <col min="38" max="38" width="4.44140625" style="73" customWidth="1"/>
    <col min="39" max="40" width="7.44140625" style="73" customWidth="1"/>
    <col min="41" max="41" width="36.5546875" style="73" customWidth="1"/>
    <col min="42" max="65" width="4.44140625" style="73" customWidth="1"/>
    <col min="66" max="16384" width="9.21875" style="73"/>
  </cols>
  <sheetData>
    <row r="1" spans="1:65" ht="66.75" customHeight="1" thickBot="1" x14ac:dyDescent="0.5">
      <c r="A1" s="345"/>
    </row>
    <row r="2" spans="1:65" ht="54" customHeight="1" thickTop="1" thickBot="1" x14ac:dyDescent="0.5">
      <c r="A2" s="460" t="s">
        <v>34</v>
      </c>
      <c r="B2" s="461"/>
      <c r="C2" s="461"/>
      <c r="D2" s="461"/>
      <c r="E2" s="461"/>
      <c r="F2" s="461"/>
      <c r="G2" s="461"/>
      <c r="H2" s="461"/>
      <c r="I2" s="461"/>
      <c r="J2" s="461"/>
      <c r="K2" s="461"/>
      <c r="L2" s="462"/>
      <c r="O2" s="463" t="s">
        <v>35</v>
      </c>
      <c r="P2" s="463"/>
      <c r="Q2" s="463"/>
    </row>
    <row r="3" spans="1:65" ht="24.75" customHeight="1" thickTop="1" x14ac:dyDescent="0.45">
      <c r="A3" s="432" t="s">
        <v>36</v>
      </c>
      <c r="B3" s="432"/>
      <c r="C3" s="432"/>
      <c r="D3" s="433"/>
      <c r="E3" s="433"/>
      <c r="F3" s="433"/>
      <c r="G3" s="433"/>
      <c r="H3" s="433"/>
      <c r="I3" s="76"/>
      <c r="J3" s="76"/>
      <c r="K3" s="76"/>
      <c r="L3" s="343"/>
      <c r="N3" s="95"/>
    </row>
    <row r="4" spans="1:65" ht="14.25" customHeight="1" thickBot="1" x14ac:dyDescent="0.5">
      <c r="A4" s="76"/>
      <c r="B4" s="76"/>
      <c r="C4" s="76"/>
      <c r="D4" s="76"/>
      <c r="E4" s="76"/>
      <c r="F4" s="76"/>
      <c r="G4" s="76"/>
      <c r="H4" s="76"/>
      <c r="I4" s="76"/>
      <c r="J4" s="76"/>
      <c r="K4" s="76"/>
      <c r="L4" s="344"/>
    </row>
    <row r="5" spans="1:65" ht="27" customHeight="1" thickTop="1" thickBot="1" x14ac:dyDescent="0.5">
      <c r="A5" s="315" t="s">
        <v>37</v>
      </c>
      <c r="B5" s="316"/>
      <c r="C5" s="316"/>
      <c r="D5" s="316"/>
      <c r="E5" s="316"/>
      <c r="F5" s="316"/>
      <c r="G5" s="316"/>
      <c r="H5" s="316"/>
      <c r="I5" s="316"/>
      <c r="J5" s="316"/>
      <c r="K5" s="316"/>
      <c r="L5" s="317"/>
      <c r="R5" s="74"/>
      <c r="S5" s="74"/>
      <c r="T5" s="74"/>
      <c r="U5" s="74"/>
      <c r="V5" s="74"/>
      <c r="W5" s="74"/>
      <c r="X5" s="75"/>
      <c r="Y5" s="75"/>
      <c r="Z5" s="75"/>
      <c r="AA5" s="423"/>
      <c r="AB5" s="423"/>
      <c r="AC5" s="423"/>
      <c r="AD5" s="423"/>
      <c r="AE5" s="423"/>
      <c r="AF5" s="423"/>
      <c r="AG5" s="423"/>
      <c r="AH5" s="423"/>
      <c r="AI5" s="76"/>
      <c r="AJ5" s="76"/>
      <c r="AP5" s="74"/>
      <c r="AQ5" s="74"/>
      <c r="AR5" s="74"/>
      <c r="AS5" s="74"/>
      <c r="AT5" s="74"/>
      <c r="AU5" s="74"/>
      <c r="AV5" s="74"/>
      <c r="AW5" s="74"/>
      <c r="AX5" s="74"/>
      <c r="AY5" s="74"/>
      <c r="AZ5" s="74"/>
      <c r="BA5" s="74"/>
      <c r="BB5" s="74"/>
      <c r="BC5" s="74"/>
      <c r="BD5" s="74"/>
      <c r="BE5" s="74"/>
      <c r="BF5" s="74"/>
      <c r="BG5" s="74"/>
      <c r="BH5" s="74"/>
      <c r="BI5" s="74"/>
      <c r="BJ5" s="74"/>
      <c r="BK5" s="74"/>
      <c r="BL5" s="74"/>
      <c r="BM5" s="74"/>
    </row>
    <row r="6" spans="1:65" ht="7.5" customHeight="1" thickTop="1" thickBot="1" x14ac:dyDescent="0.5">
      <c r="X6" s="76"/>
      <c r="Y6" s="76"/>
      <c r="Z6" s="76"/>
      <c r="AA6" s="423"/>
      <c r="AB6" s="423"/>
      <c r="AC6" s="423"/>
      <c r="AD6" s="423"/>
      <c r="AE6" s="423"/>
      <c r="AF6" s="423"/>
      <c r="AG6" s="423"/>
      <c r="AH6" s="423"/>
      <c r="AI6" s="76"/>
      <c r="AJ6" s="76"/>
    </row>
    <row r="7" spans="1:65" ht="36" customHeight="1" thickTop="1" x14ac:dyDescent="0.45">
      <c r="A7" s="346" t="s">
        <v>38</v>
      </c>
      <c r="B7" s="347"/>
      <c r="C7" s="347"/>
      <c r="D7" s="347"/>
      <c r="E7" s="348"/>
      <c r="F7" s="77"/>
      <c r="G7" s="146" t="s">
        <v>39</v>
      </c>
      <c r="H7" s="298"/>
      <c r="I7" s="298"/>
      <c r="J7" s="298"/>
      <c r="K7" s="298"/>
      <c r="L7" s="299"/>
      <c r="O7" s="176"/>
      <c r="P7" s="436" t="s">
        <v>40</v>
      </c>
      <c r="Q7" s="436"/>
      <c r="R7" s="436"/>
      <c r="S7" s="436"/>
      <c r="T7" s="436"/>
      <c r="U7" s="436"/>
      <c r="V7" s="436"/>
      <c r="W7" s="437"/>
      <c r="X7" s="434" t="s">
        <v>41</v>
      </c>
      <c r="Y7" s="435"/>
      <c r="Z7" s="300"/>
      <c r="AA7" s="423"/>
      <c r="AB7" s="423"/>
      <c r="AC7" s="423"/>
      <c r="AD7" s="423"/>
      <c r="AE7" s="423"/>
      <c r="AF7" s="423"/>
      <c r="AG7" s="423"/>
      <c r="AH7" s="423"/>
      <c r="AI7" s="76"/>
      <c r="AJ7" s="76"/>
      <c r="AP7" s="301"/>
      <c r="AQ7" s="301"/>
      <c r="AR7" s="301"/>
      <c r="AS7" s="301"/>
      <c r="AT7" s="301"/>
      <c r="AU7" s="301"/>
      <c r="AV7" s="301"/>
      <c r="AW7" s="301"/>
      <c r="AX7" s="301"/>
      <c r="AY7" s="301"/>
      <c r="AZ7" s="301"/>
      <c r="BA7" s="301"/>
      <c r="BB7" s="301"/>
      <c r="BC7" s="301"/>
      <c r="BD7" s="301"/>
      <c r="BE7" s="301"/>
      <c r="BF7" s="301"/>
      <c r="BG7" s="301"/>
      <c r="BH7" s="301"/>
      <c r="BI7" s="301"/>
      <c r="BJ7" s="301"/>
      <c r="BK7" s="301"/>
      <c r="BL7" s="301"/>
      <c r="BM7" s="301"/>
    </row>
    <row r="8" spans="1:65" ht="33" customHeight="1" thickBot="1" x14ac:dyDescent="0.6">
      <c r="A8" s="145" t="s">
        <v>42</v>
      </c>
      <c r="B8" s="349"/>
      <c r="C8" s="349"/>
      <c r="D8" s="424" t="s">
        <v>43</v>
      </c>
      <c r="E8" s="425"/>
      <c r="F8" s="77"/>
      <c r="G8" s="145" t="s">
        <v>44</v>
      </c>
      <c r="H8" s="302"/>
      <c r="I8" s="302"/>
      <c r="J8" s="302"/>
      <c r="K8" s="302"/>
      <c r="L8" s="303"/>
      <c r="N8" s="304"/>
      <c r="O8" s="305"/>
      <c r="P8" s="438"/>
      <c r="Q8" s="438"/>
      <c r="R8" s="438"/>
      <c r="S8" s="438"/>
      <c r="T8" s="438"/>
      <c r="U8" s="438"/>
      <c r="V8" s="438"/>
      <c r="W8" s="439"/>
      <c r="X8" s="352" t="s">
        <v>45</v>
      </c>
      <c r="Y8" s="353"/>
      <c r="Z8" s="300"/>
      <c r="AA8" s="423"/>
      <c r="AB8" s="423"/>
      <c r="AC8" s="423"/>
      <c r="AD8" s="423"/>
      <c r="AE8" s="423"/>
      <c r="AF8" s="423"/>
      <c r="AG8" s="423"/>
      <c r="AH8" s="423"/>
      <c r="AI8" s="76"/>
      <c r="AJ8" s="76"/>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row>
    <row r="9" spans="1:65" ht="27" customHeight="1" x14ac:dyDescent="0.55000000000000004">
      <c r="A9" s="273"/>
      <c r="B9" s="274"/>
      <c r="C9" s="274"/>
      <c r="D9" s="275" t="s">
        <v>46</v>
      </c>
      <c r="E9" s="236"/>
      <c r="F9" s="78"/>
      <c r="G9" s="240"/>
      <c r="H9" s="241" t="s">
        <v>47</v>
      </c>
      <c r="I9" s="242"/>
      <c r="J9" s="243" t="s">
        <v>48</v>
      </c>
      <c r="K9" s="244"/>
      <c r="L9" s="245"/>
      <c r="N9" s="304"/>
      <c r="O9" s="305"/>
      <c r="P9" s="430" t="s">
        <v>49</v>
      </c>
      <c r="Q9" s="427"/>
      <c r="R9" s="426" t="s">
        <v>50</v>
      </c>
      <c r="S9" s="430"/>
      <c r="T9" s="427"/>
      <c r="U9" s="426" t="s">
        <v>51</v>
      </c>
      <c r="V9" s="427"/>
      <c r="W9" s="440" t="s">
        <v>52</v>
      </c>
      <c r="X9" s="226" t="s">
        <v>53</v>
      </c>
      <c r="Y9" s="354"/>
      <c r="Z9" s="233"/>
      <c r="AA9" s="423"/>
      <c r="AB9" s="423"/>
      <c r="AC9" s="423"/>
      <c r="AD9" s="423"/>
      <c r="AE9" s="423"/>
      <c r="AF9" s="423"/>
      <c r="AG9" s="423"/>
      <c r="AH9" s="423"/>
      <c r="AI9" s="76"/>
      <c r="AJ9" s="76"/>
      <c r="AP9" s="79"/>
      <c r="AQ9" s="79"/>
      <c r="AR9" s="79"/>
      <c r="AS9" s="79"/>
      <c r="AT9" s="79"/>
      <c r="AU9" s="79"/>
      <c r="AV9" s="79"/>
      <c r="AW9" s="79"/>
      <c r="AX9" s="79"/>
      <c r="AY9" s="79"/>
      <c r="AZ9" s="79"/>
      <c r="BA9" s="79"/>
      <c r="BB9" s="79"/>
      <c r="BC9" s="79"/>
      <c r="BD9" s="79"/>
      <c r="BE9" s="79"/>
      <c r="BF9" s="79"/>
      <c r="BG9" s="79"/>
      <c r="BH9" s="79"/>
      <c r="BI9" s="79"/>
      <c r="BJ9" s="79"/>
      <c r="BK9" s="79"/>
      <c r="BL9" s="79"/>
      <c r="BM9" s="79"/>
    </row>
    <row r="10" spans="1:65" ht="25.95" customHeight="1" x14ac:dyDescent="0.45">
      <c r="A10" s="278"/>
      <c r="B10" s="279"/>
      <c r="C10" s="276"/>
      <c r="D10" s="277" t="s">
        <v>54</v>
      </c>
      <c r="E10" s="237"/>
      <c r="F10" s="78"/>
      <c r="G10" s="246" t="s">
        <v>55</v>
      </c>
      <c r="H10" s="247"/>
      <c r="I10" s="248">
        <v>1</v>
      </c>
      <c r="J10" s="249"/>
      <c r="K10" s="248">
        <v>1</v>
      </c>
      <c r="L10" s="250"/>
      <c r="O10" s="80"/>
      <c r="P10" s="431"/>
      <c r="Q10" s="429"/>
      <c r="R10" s="428"/>
      <c r="S10" s="431"/>
      <c r="T10" s="429"/>
      <c r="U10" s="428"/>
      <c r="V10" s="429"/>
      <c r="W10" s="441"/>
      <c r="X10" s="355">
        <f>SUM(R11:T27)</f>
        <v>0</v>
      </c>
      <c r="Y10" s="356"/>
      <c r="Z10" s="234"/>
      <c r="AA10" s="423"/>
      <c r="AB10" s="423"/>
      <c r="AC10" s="423"/>
      <c r="AD10" s="423"/>
      <c r="AE10" s="423"/>
      <c r="AF10" s="423"/>
      <c r="AG10" s="423"/>
      <c r="AH10" s="423"/>
      <c r="AI10" s="76"/>
      <c r="AJ10" s="76"/>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row>
    <row r="11" spans="1:65" ht="29.25" customHeight="1" x14ac:dyDescent="0.45">
      <c r="A11" s="147" t="s">
        <v>56</v>
      </c>
      <c r="B11" s="148"/>
      <c r="C11" s="148"/>
      <c r="D11" s="148"/>
      <c r="E11" s="332" t="str">
        <f>IFERROR(ROUND(E9/E10, 4),"")</f>
        <v/>
      </c>
      <c r="F11" s="82"/>
      <c r="G11" s="246"/>
      <c r="H11" s="247"/>
      <c r="I11" s="251"/>
      <c r="J11" s="252"/>
      <c r="K11" s="251"/>
      <c r="L11" s="253"/>
      <c r="O11" s="83"/>
      <c r="P11" s="464"/>
      <c r="Q11" s="465"/>
      <c r="R11" s="466"/>
      <c r="S11" s="467"/>
      <c r="T11" s="468"/>
      <c r="U11" s="466"/>
      <c r="V11" s="468"/>
      <c r="W11" s="175" t="str">
        <f>IFERROR(ROUND(R11/U11,4),"")</f>
        <v/>
      </c>
      <c r="X11" s="357"/>
      <c r="Y11" s="358"/>
      <c r="Z11" s="235"/>
      <c r="AA11" s="403"/>
      <c r="AB11" s="403"/>
      <c r="AC11" s="403"/>
      <c r="AD11" s="403"/>
      <c r="AE11" s="403"/>
      <c r="AF11" s="403"/>
      <c r="AG11" s="403"/>
      <c r="AH11" s="403"/>
      <c r="AI11" s="76"/>
      <c r="AJ11" s="76"/>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row>
    <row r="12" spans="1:65" ht="29.25" customHeight="1" thickBot="1" x14ac:dyDescent="0.5">
      <c r="A12" s="149" t="s">
        <v>57</v>
      </c>
      <c r="B12" s="150"/>
      <c r="C12" s="150"/>
      <c r="D12" s="318"/>
      <c r="E12" s="320" t="str">
        <f>IFERROR(E11*100%,"")</f>
        <v/>
      </c>
      <c r="F12" s="82"/>
      <c r="G12" s="281" t="s">
        <v>58</v>
      </c>
      <c r="H12" s="282"/>
      <c r="I12" s="251">
        <v>1</v>
      </c>
      <c r="J12" s="252"/>
      <c r="K12" s="254">
        <v>1</v>
      </c>
      <c r="L12" s="253"/>
      <c r="O12" s="83"/>
      <c r="P12" s="464"/>
      <c r="Q12" s="465"/>
      <c r="R12" s="466"/>
      <c r="S12" s="467"/>
      <c r="T12" s="468"/>
      <c r="U12" s="466"/>
      <c r="V12" s="468"/>
      <c r="W12" s="175" t="str">
        <f t="shared" ref="W12:W13" si="0">IFERROR(ROUND(R12/U12,4),"")</f>
        <v/>
      </c>
      <c r="X12" s="226" t="s">
        <v>59</v>
      </c>
      <c r="Y12" s="354"/>
      <c r="Z12" s="235"/>
      <c r="AA12" s="423"/>
      <c r="AB12" s="423"/>
      <c r="AC12" s="423"/>
      <c r="AD12" s="423"/>
      <c r="AE12" s="423"/>
      <c r="AF12" s="423"/>
      <c r="AG12" s="423"/>
      <c r="AH12" s="423"/>
      <c r="AI12" s="76"/>
      <c r="AJ12" s="76"/>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row>
    <row r="13" spans="1:65" ht="33" customHeight="1" x14ac:dyDescent="0.45">
      <c r="A13" s="151" t="s">
        <v>60</v>
      </c>
      <c r="B13" s="152"/>
      <c r="C13" s="152"/>
      <c r="D13" s="319"/>
      <c r="E13" s="321" t="str">
        <f>IFERROR(IF(E11*1.6&gt;=1,1,IF(E11&lt;0.15,0,E11*1.6)),"")</f>
        <v/>
      </c>
      <c r="F13" s="82"/>
      <c r="G13" s="280" t="s">
        <v>61</v>
      </c>
      <c r="H13" s="283"/>
      <c r="I13" s="283"/>
      <c r="J13" s="283"/>
      <c r="K13" s="283"/>
      <c r="L13" s="284"/>
      <c r="O13" s="177"/>
      <c r="P13" s="464"/>
      <c r="Q13" s="465"/>
      <c r="R13" s="466"/>
      <c r="S13" s="467"/>
      <c r="T13" s="468"/>
      <c r="U13" s="466"/>
      <c r="V13" s="468"/>
      <c r="W13" s="175" t="str">
        <f t="shared" si="0"/>
        <v/>
      </c>
      <c r="X13" s="359" t="s">
        <v>62</v>
      </c>
      <c r="Y13" s="360"/>
      <c r="Z13" s="85"/>
      <c r="AA13" s="513"/>
      <c r="AB13" s="513"/>
      <c r="AC13" s="513"/>
      <c r="AD13" s="513"/>
      <c r="AE13" s="513"/>
      <c r="AF13" s="513"/>
      <c r="AG13" s="513"/>
      <c r="AH13" s="513"/>
      <c r="AI13" s="76"/>
      <c r="AJ13" s="76"/>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row>
    <row r="14" spans="1:65" ht="23.25" customHeight="1" thickBot="1" x14ac:dyDescent="0.5">
      <c r="A14" s="153" t="s">
        <v>63</v>
      </c>
      <c r="B14" s="154"/>
      <c r="C14" s="154"/>
      <c r="D14" s="323"/>
      <c r="E14" s="322" t="str">
        <f>IFERROR(IF(1-E13 = 1, 0, 1-E13),"")</f>
        <v/>
      </c>
      <c r="G14" s="255"/>
      <c r="H14" s="256"/>
      <c r="I14" s="256">
        <v>1</v>
      </c>
      <c r="J14" s="389">
        <v>1</v>
      </c>
      <c r="K14" s="256"/>
      <c r="L14" s="257"/>
      <c r="O14" s="178"/>
      <c r="P14" s="448"/>
      <c r="Q14" s="449"/>
      <c r="R14" s="502"/>
      <c r="S14" s="506"/>
      <c r="T14" s="503"/>
      <c r="U14" s="502"/>
      <c r="V14" s="503"/>
      <c r="W14" s="442" t="str">
        <f>IFERROR(ROUND(R14/U14,4),"")</f>
        <v/>
      </c>
      <c r="X14" s="361">
        <f>SUM(U11:V27)</f>
        <v>0</v>
      </c>
      <c r="Y14" s="362"/>
      <c r="Z14" s="86"/>
      <c r="AA14" s="513"/>
      <c r="AB14" s="513"/>
      <c r="AC14" s="513"/>
      <c r="AD14" s="513"/>
      <c r="AE14" s="513"/>
      <c r="AF14" s="513"/>
      <c r="AG14" s="513"/>
      <c r="AH14" s="513"/>
      <c r="AI14" s="76"/>
      <c r="AJ14" s="76"/>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row>
    <row r="15" spans="1:65" ht="5.25" customHeight="1" thickTop="1" thickBot="1" x14ac:dyDescent="0.5">
      <c r="A15" s="88"/>
      <c r="B15" s="89"/>
      <c r="C15" s="89"/>
      <c r="D15" s="89"/>
      <c r="E15" s="90"/>
      <c r="G15" s="87"/>
      <c r="H15" s="87"/>
      <c r="I15" s="91"/>
      <c r="K15" s="87"/>
      <c r="L15" s="87"/>
      <c r="O15" s="179"/>
      <c r="P15" s="450"/>
      <c r="Q15" s="451"/>
      <c r="R15" s="504"/>
      <c r="S15" s="507"/>
      <c r="T15" s="505"/>
      <c r="U15" s="504"/>
      <c r="V15" s="505"/>
      <c r="W15" s="443"/>
      <c r="X15" s="363"/>
      <c r="Y15" s="364"/>
      <c r="Z15" s="86"/>
      <c r="AA15" s="92"/>
      <c r="AB15" s="92"/>
      <c r="AC15" s="92"/>
      <c r="AD15" s="92"/>
      <c r="AE15" s="92"/>
      <c r="AF15" s="92"/>
      <c r="AG15" s="92"/>
      <c r="AH15" s="92"/>
      <c r="AI15" s="76"/>
      <c r="AJ15" s="76"/>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row>
    <row r="16" spans="1:65" ht="34.5" customHeight="1" thickTop="1" thickBot="1" x14ac:dyDescent="0.5">
      <c r="A16" s="495" t="s">
        <v>64</v>
      </c>
      <c r="B16" s="496"/>
      <c r="C16" s="496"/>
      <c r="D16" s="496"/>
      <c r="E16" s="497"/>
      <c r="G16" s="510" t="s">
        <v>65</v>
      </c>
      <c r="H16" s="511"/>
      <c r="I16" s="511"/>
      <c r="J16" s="511"/>
      <c r="K16" s="511"/>
      <c r="L16" s="512"/>
      <c r="O16" s="306"/>
      <c r="P16" s="464"/>
      <c r="Q16" s="465"/>
      <c r="R16" s="466"/>
      <c r="S16" s="467"/>
      <c r="T16" s="468"/>
      <c r="U16" s="466"/>
      <c r="V16" s="468"/>
      <c r="W16" s="175" t="str">
        <f>IFERROR(ROUND(R16/U16,4),"")</f>
        <v/>
      </c>
      <c r="X16" s="444" t="s">
        <v>66</v>
      </c>
      <c r="Y16" s="445"/>
      <c r="Z16" s="300"/>
      <c r="AA16" s="455"/>
      <c r="AB16" s="456"/>
      <c r="AC16" s="456"/>
      <c r="AD16" s="456"/>
      <c r="AE16" s="456"/>
      <c r="AF16" s="456"/>
      <c r="AG16" s="456"/>
      <c r="AH16" s="456"/>
      <c r="AI16" s="76"/>
      <c r="AJ16" s="76"/>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row>
    <row r="17" spans="1:69" ht="22.5" customHeight="1" thickBot="1" x14ac:dyDescent="0.5">
      <c r="A17" s="498" t="s">
        <v>67</v>
      </c>
      <c r="B17" s="499"/>
      <c r="C17" s="499"/>
      <c r="D17" s="499"/>
      <c r="E17" s="236"/>
      <c r="G17" s="514" t="s">
        <v>68</v>
      </c>
      <c r="H17" s="515"/>
      <c r="I17" s="515"/>
      <c r="J17" s="516"/>
      <c r="K17" s="500" t="str">
        <f>IFERROR(INDEX(LunchFree,I10)*D22+INDEX(LunchPaid,I12)*D23+INDEX(sixcents,I14)*(D22+D23),"")</f>
        <v/>
      </c>
      <c r="L17" s="501"/>
      <c r="O17" s="176"/>
      <c r="P17" s="448"/>
      <c r="Q17" s="449"/>
      <c r="R17" s="502"/>
      <c r="S17" s="506"/>
      <c r="T17" s="503"/>
      <c r="U17" s="502"/>
      <c r="V17" s="503"/>
      <c r="W17" s="442" t="str">
        <f>IFERROR(ROUND(R17/U17,4),"")</f>
        <v/>
      </c>
      <c r="X17" s="446" t="str">
        <f>IFERROR(ROUND(X10/X14,4),"")</f>
        <v/>
      </c>
      <c r="Y17" s="447"/>
      <c r="Z17" s="76"/>
      <c r="AA17" s="76"/>
      <c r="AB17" s="76"/>
      <c r="AC17" s="76"/>
      <c r="AD17" s="76"/>
      <c r="AE17" s="76"/>
      <c r="AF17" s="76"/>
      <c r="AG17" s="76"/>
      <c r="AH17" s="76"/>
      <c r="AI17" s="76"/>
      <c r="AJ17" s="76"/>
    </row>
    <row r="18" spans="1:69" ht="21" customHeight="1" thickTop="1" thickBot="1" x14ac:dyDescent="0.5">
      <c r="A18" s="517" t="s">
        <v>69</v>
      </c>
      <c r="B18" s="518"/>
      <c r="C18" s="518"/>
      <c r="D18" s="518">
        <v>965</v>
      </c>
      <c r="E18" s="237"/>
      <c r="G18" s="519" t="s">
        <v>70</v>
      </c>
      <c r="H18" s="520"/>
      <c r="I18" s="520"/>
      <c r="J18" s="521"/>
      <c r="K18" s="508" t="str">
        <f>IFERROR(INDEX(Breakfree,K10)*D24+INDEX(Breakpaid,K12)*D25,"")</f>
        <v/>
      </c>
      <c r="L18" s="509"/>
      <c r="N18" s="93"/>
      <c r="O18" s="176"/>
      <c r="P18" s="450"/>
      <c r="Q18" s="451"/>
      <c r="R18" s="504"/>
      <c r="S18" s="507"/>
      <c r="T18" s="505"/>
      <c r="U18" s="504"/>
      <c r="V18" s="505"/>
      <c r="W18" s="443"/>
    </row>
    <row r="19" spans="1:69" ht="24" customHeight="1" thickTop="1" thickBot="1" x14ac:dyDescent="0.5">
      <c r="A19" s="522" t="s">
        <v>71</v>
      </c>
      <c r="B19" s="523"/>
      <c r="C19" s="523"/>
      <c r="D19" s="523">
        <f>D17+D18</f>
        <v>965</v>
      </c>
      <c r="E19" s="155">
        <f>E17+E18</f>
        <v>0</v>
      </c>
      <c r="G19" s="524" t="s">
        <v>72</v>
      </c>
      <c r="H19" s="525"/>
      <c r="I19" s="525"/>
      <c r="J19" s="526"/>
      <c r="K19" s="530" t="str">
        <f>IFERROR(K17+K18,"")</f>
        <v/>
      </c>
      <c r="L19" s="531"/>
      <c r="M19" s="307"/>
      <c r="N19" s="308"/>
      <c r="O19" s="309"/>
      <c r="P19" s="448"/>
      <c r="Q19" s="449"/>
      <c r="R19" s="502"/>
      <c r="S19" s="506"/>
      <c r="T19" s="503"/>
      <c r="U19" s="502"/>
      <c r="V19" s="503"/>
      <c r="W19" s="442" t="str">
        <f>IFERROR(ROUND(R19/U19,4),"")</f>
        <v/>
      </c>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7"/>
      <c r="BB19" s="307"/>
      <c r="BC19" s="307"/>
      <c r="BD19" s="307"/>
      <c r="BE19" s="307"/>
      <c r="BF19" s="307"/>
      <c r="BG19" s="307"/>
      <c r="BH19" s="307"/>
      <c r="BI19" s="307"/>
      <c r="BJ19" s="307"/>
      <c r="BK19" s="307"/>
      <c r="BL19" s="307"/>
      <c r="BM19" s="307"/>
    </row>
    <row r="20" spans="1:69" ht="12" customHeight="1" thickTop="1" x14ac:dyDescent="0.45">
      <c r="A20" s="534" t="s">
        <v>73</v>
      </c>
      <c r="B20" s="535"/>
      <c r="C20" s="536"/>
      <c r="D20" s="350" t="s">
        <v>74</v>
      </c>
      <c r="E20" s="351" t="s">
        <v>75</v>
      </c>
      <c r="G20" s="527"/>
      <c r="H20" s="528"/>
      <c r="I20" s="528"/>
      <c r="J20" s="529"/>
      <c r="K20" s="532"/>
      <c r="L20" s="533"/>
      <c r="M20" s="307"/>
      <c r="N20" s="307"/>
      <c r="O20" s="309"/>
      <c r="P20" s="450"/>
      <c r="Q20" s="451"/>
      <c r="R20" s="504"/>
      <c r="S20" s="507"/>
      <c r="T20" s="505"/>
      <c r="U20" s="504"/>
      <c r="V20" s="505"/>
      <c r="W20" s="443"/>
      <c r="X20" s="307"/>
      <c r="Y20" s="307"/>
      <c r="Z20" s="307"/>
      <c r="AA20" s="307"/>
      <c r="AB20" s="307"/>
      <c r="AC20" s="307"/>
      <c r="AD20" s="307"/>
      <c r="AE20" s="307"/>
      <c r="AF20" s="307"/>
      <c r="AG20" s="307"/>
      <c r="AH20" s="307"/>
      <c r="AI20" s="307"/>
      <c r="AJ20" s="307"/>
      <c r="AK20" s="307"/>
      <c r="AL20" s="307"/>
      <c r="AM20" s="307"/>
      <c r="AN20" s="307"/>
      <c r="AO20" s="307"/>
      <c r="AP20" s="307"/>
      <c r="AQ20" s="307"/>
      <c r="AR20" s="307"/>
      <c r="AS20" s="307"/>
      <c r="AT20" s="307"/>
      <c r="AU20" s="307"/>
      <c r="AV20" s="307"/>
      <c r="AW20" s="307"/>
      <c r="AX20" s="307"/>
      <c r="AY20" s="307"/>
      <c r="AZ20" s="307"/>
      <c r="BA20" s="307"/>
      <c r="BB20" s="307"/>
      <c r="BC20" s="307"/>
      <c r="BD20" s="307"/>
      <c r="BE20" s="307"/>
      <c r="BF20" s="307"/>
      <c r="BG20" s="307"/>
      <c r="BH20" s="307"/>
      <c r="BI20" s="307"/>
      <c r="BJ20" s="307"/>
      <c r="BK20" s="307"/>
      <c r="BL20" s="307"/>
      <c r="BM20" s="307"/>
    </row>
    <row r="21" spans="1:69" ht="27.75" customHeight="1" thickBot="1" x14ac:dyDescent="0.6">
      <c r="A21" s="537"/>
      <c r="B21" s="538"/>
      <c r="C21" s="539"/>
      <c r="D21" s="238"/>
      <c r="E21" s="239"/>
      <c r="F21" s="310"/>
      <c r="G21" s="540" t="s">
        <v>76</v>
      </c>
      <c r="H21" s="541"/>
      <c r="I21" s="541"/>
      <c r="J21" s="542"/>
      <c r="K21" s="543" t="str">
        <f>IFERROR(INDEX(LunchFree,I10)*E13+INDEX(LunchPaid,I12)*E14+INDEX(sixcents,I14),"")</f>
        <v/>
      </c>
      <c r="L21" s="544"/>
      <c r="M21" s="94"/>
      <c r="N21" s="94"/>
      <c r="O21" s="173"/>
      <c r="P21" s="464"/>
      <c r="Q21" s="465"/>
      <c r="R21" s="466"/>
      <c r="S21" s="467"/>
      <c r="T21" s="468"/>
      <c r="U21" s="466"/>
      <c r="V21" s="468"/>
      <c r="W21" s="175" t="str">
        <f t="shared" ref="W21:W27" si="1">IFERROR(ROUND(R21/U21,4),"")</f>
        <v/>
      </c>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row>
    <row r="22" spans="1:69" ht="32.25" customHeight="1" thickTop="1" thickBot="1" x14ac:dyDescent="0.5">
      <c r="A22" s="545" t="s">
        <v>77</v>
      </c>
      <c r="B22" s="546"/>
      <c r="C22" s="547"/>
      <c r="D22" s="330" t="str">
        <f>IFERROR(ROUND(((E17*D21)+E17)*E13,0),"")</f>
        <v/>
      </c>
      <c r="E22" s="329"/>
      <c r="F22" s="79"/>
      <c r="G22" s="548" t="s">
        <v>78</v>
      </c>
      <c r="H22" s="549"/>
      <c r="I22" s="549"/>
      <c r="J22" s="550"/>
      <c r="K22" s="508" t="str">
        <f>IFERROR(INDEX(Breakfree,K10)*E13+INDEX(Breakpaid,K12)*E14,"")</f>
        <v/>
      </c>
      <c r="L22" s="509"/>
      <c r="M22" s="94"/>
      <c r="N22" s="94"/>
      <c r="O22" s="173"/>
      <c r="P22" s="464"/>
      <c r="Q22" s="465"/>
      <c r="R22" s="466"/>
      <c r="S22" s="467"/>
      <c r="T22" s="468"/>
      <c r="U22" s="466"/>
      <c r="V22" s="468"/>
      <c r="W22" s="175" t="str">
        <f t="shared" si="1"/>
        <v/>
      </c>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row>
    <row r="23" spans="1:69" ht="35.25" customHeight="1" thickTop="1" x14ac:dyDescent="0.45">
      <c r="A23" s="475" t="s">
        <v>79</v>
      </c>
      <c r="B23" s="476"/>
      <c r="C23" s="476"/>
      <c r="D23" s="331" t="str">
        <f>IFERROR(ROUND(((E17*D21)+E17)-D22,0),"")</f>
        <v/>
      </c>
      <c r="E23" s="328"/>
      <c r="F23" s="79"/>
      <c r="G23" s="156" t="s">
        <v>80</v>
      </c>
      <c r="H23" s="157"/>
      <c r="I23" s="157"/>
      <c r="J23" s="157"/>
      <c r="K23" s="157"/>
      <c r="L23" s="158"/>
      <c r="M23" s="94"/>
      <c r="N23" s="94"/>
      <c r="O23" s="173"/>
      <c r="P23" s="464"/>
      <c r="Q23" s="465"/>
      <c r="R23" s="466"/>
      <c r="S23" s="467"/>
      <c r="T23" s="468"/>
      <c r="U23" s="466"/>
      <c r="V23" s="468"/>
      <c r="W23" s="175" t="str">
        <f t="shared" si="1"/>
        <v/>
      </c>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row>
    <row r="24" spans="1:69" ht="28.5" customHeight="1" x14ac:dyDescent="0.45">
      <c r="A24" s="475" t="s">
        <v>81</v>
      </c>
      <c r="B24" s="476"/>
      <c r="C24" s="477"/>
      <c r="D24" s="324" t="str">
        <f>IFERROR(ROUND(((E18*E21)+E18)*E13,0),"")</f>
        <v/>
      </c>
      <c r="E24" s="327"/>
      <c r="G24" s="169" t="s">
        <v>82</v>
      </c>
      <c r="H24" s="170"/>
      <c r="I24" s="170"/>
      <c r="J24" s="480"/>
      <c r="K24" s="481"/>
      <c r="L24" s="482"/>
      <c r="M24" s="94"/>
      <c r="N24" s="94"/>
      <c r="O24" s="173"/>
      <c r="P24" s="464"/>
      <c r="Q24" s="465"/>
      <c r="R24" s="466"/>
      <c r="S24" s="467"/>
      <c r="T24" s="468"/>
      <c r="U24" s="466"/>
      <c r="V24" s="468"/>
      <c r="W24" s="175" t="str">
        <f t="shared" si="1"/>
        <v/>
      </c>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O24" s="95"/>
      <c r="BP24" s="95"/>
      <c r="BQ24" s="95"/>
    </row>
    <row r="25" spans="1:69" ht="37.5" customHeight="1" thickBot="1" x14ac:dyDescent="0.5">
      <c r="A25" s="478" t="s">
        <v>83</v>
      </c>
      <c r="B25" s="479"/>
      <c r="C25" s="479"/>
      <c r="D25" s="325" t="str">
        <f>IFERROR(ROUND(((E18*E21)+E18)-D24,0),"")</f>
        <v/>
      </c>
      <c r="E25" s="326"/>
      <c r="F25" s="96"/>
      <c r="G25" s="171" t="s">
        <v>84</v>
      </c>
      <c r="H25" s="172"/>
      <c r="I25" s="172"/>
      <c r="J25" s="483"/>
      <c r="K25" s="484"/>
      <c r="L25" s="485"/>
      <c r="M25" s="94"/>
      <c r="N25" s="94"/>
      <c r="O25" s="173"/>
      <c r="P25" s="464"/>
      <c r="Q25" s="465"/>
      <c r="R25" s="466"/>
      <c r="S25" s="467"/>
      <c r="T25" s="468"/>
      <c r="U25" s="466"/>
      <c r="V25" s="468"/>
      <c r="W25" s="175" t="str">
        <f t="shared" si="1"/>
        <v/>
      </c>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row>
    <row r="26" spans="1:69" ht="73.05" customHeight="1" thickTop="1" x14ac:dyDescent="0.45">
      <c r="A26" s="289" t="s">
        <v>85</v>
      </c>
      <c r="B26" s="165"/>
      <c r="C26" s="165"/>
      <c r="D26" s="165"/>
      <c r="E26" s="165"/>
      <c r="F26" s="166"/>
      <c r="G26" s="159" t="s">
        <v>86</v>
      </c>
      <c r="H26" s="160"/>
      <c r="I26" s="160"/>
      <c r="J26" s="161" t="str">
        <f>IFERROR(IF(OR(SUM(J24:L25)=0,K17=0),"",K17-J24),"")</f>
        <v/>
      </c>
      <c r="K26" s="486" t="s">
        <v>87</v>
      </c>
      <c r="L26" s="487"/>
      <c r="M26" s="94"/>
      <c r="N26" s="94"/>
      <c r="O26" s="173"/>
      <c r="P26" s="464"/>
      <c r="Q26" s="465"/>
      <c r="R26" s="466"/>
      <c r="S26" s="467"/>
      <c r="T26" s="468"/>
      <c r="U26" s="466"/>
      <c r="V26" s="468"/>
      <c r="W26" s="175" t="str">
        <f t="shared" si="1"/>
        <v/>
      </c>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row>
    <row r="27" spans="1:69" ht="79.05" customHeight="1" thickBot="1" x14ac:dyDescent="0.5">
      <c r="A27" s="288" t="s">
        <v>88</v>
      </c>
      <c r="B27" s="167"/>
      <c r="C27" s="287"/>
      <c r="D27" s="167"/>
      <c r="E27" s="167"/>
      <c r="F27" s="168"/>
      <c r="G27" s="162" t="s">
        <v>89</v>
      </c>
      <c r="H27" s="163"/>
      <c r="I27" s="163"/>
      <c r="J27" s="164" t="str">
        <f>IFERROR(IF(OR(SUM(J24:L25)=0,K18=0),"",K18-J25),"")</f>
        <v/>
      </c>
      <c r="K27" s="488" t="str">
        <f>IF(SUM(J26:J27)=0,"",SUM(J26:J27))</f>
        <v/>
      </c>
      <c r="L27" s="489"/>
      <c r="M27" s="94"/>
      <c r="N27" s="94"/>
      <c r="O27" s="173"/>
      <c r="P27" s="490"/>
      <c r="Q27" s="491"/>
      <c r="R27" s="492"/>
      <c r="S27" s="493"/>
      <c r="T27" s="494"/>
      <c r="U27" s="492"/>
      <c r="V27" s="494"/>
      <c r="W27" s="175" t="str">
        <f t="shared" si="1"/>
        <v/>
      </c>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row>
    <row r="28" spans="1:69" ht="45" customHeight="1" thickTop="1" x14ac:dyDescent="0.55000000000000004">
      <c r="A28" s="311" t="s">
        <v>90</v>
      </c>
      <c r="B28" s="312"/>
      <c r="C28" s="312"/>
      <c r="D28" s="312"/>
      <c r="E28" s="312"/>
      <c r="F28" s="312"/>
      <c r="G28" s="312"/>
      <c r="H28" s="312"/>
      <c r="W28" s="174"/>
    </row>
    <row r="29" spans="1:69" ht="57" customHeight="1" thickBot="1" x14ac:dyDescent="0.5">
      <c r="A29" s="180" t="s">
        <v>91</v>
      </c>
      <c r="B29" s="181"/>
      <c r="C29" s="181"/>
      <c r="D29" s="181"/>
      <c r="E29" s="181"/>
      <c r="F29" s="181"/>
      <c r="G29" s="181"/>
      <c r="H29" s="181"/>
    </row>
    <row r="30" spans="1:69" ht="24" customHeight="1" thickTop="1" x14ac:dyDescent="0.45">
      <c r="A30" s="182" t="s">
        <v>92</v>
      </c>
      <c r="B30" s="183"/>
      <c r="C30" s="201"/>
      <c r="D30" s="184" t="s">
        <v>93</v>
      </c>
      <c r="E30" s="184"/>
      <c r="F30" s="184"/>
      <c r="G30" s="184"/>
      <c r="H30" s="185"/>
    </row>
    <row r="31" spans="1:69" ht="21.75" customHeight="1" x14ac:dyDescent="0.45">
      <c r="A31" s="186" t="s">
        <v>94</v>
      </c>
      <c r="B31" s="97" t="s">
        <v>95</v>
      </c>
      <c r="C31" s="202" t="s">
        <v>96</v>
      </c>
      <c r="D31" s="131" t="s">
        <v>94</v>
      </c>
      <c r="E31" s="97" t="s">
        <v>95</v>
      </c>
      <c r="F31" s="472" t="s">
        <v>96</v>
      </c>
      <c r="G31" s="473"/>
      <c r="H31" s="474"/>
    </row>
    <row r="32" spans="1:69" ht="15" customHeight="1" x14ac:dyDescent="0.45">
      <c r="A32" s="186" t="s">
        <v>97</v>
      </c>
      <c r="B32" s="98">
        <v>0</v>
      </c>
      <c r="C32" s="203">
        <v>0</v>
      </c>
      <c r="D32" s="193" t="s">
        <v>97</v>
      </c>
      <c r="E32" s="98">
        <v>0</v>
      </c>
      <c r="F32" s="452">
        <v>0</v>
      </c>
      <c r="G32" s="453"/>
      <c r="H32" s="454"/>
    </row>
    <row r="33" spans="1:8" x14ac:dyDescent="0.45">
      <c r="A33" s="187"/>
      <c r="B33" s="99" t="s">
        <v>98</v>
      </c>
      <c r="C33" s="204" t="s">
        <v>98</v>
      </c>
      <c r="D33" s="194"/>
      <c r="E33" s="99" t="s">
        <v>98</v>
      </c>
      <c r="F33" s="452" t="s">
        <v>98</v>
      </c>
      <c r="G33" s="453"/>
      <c r="H33" s="454"/>
    </row>
    <row r="34" spans="1:8" ht="15" customHeight="1" x14ac:dyDescent="0.45">
      <c r="A34" s="187" t="s">
        <v>99</v>
      </c>
      <c r="B34" s="100">
        <v>4.5999999999999996</v>
      </c>
      <c r="C34" s="205">
        <v>0.44</v>
      </c>
      <c r="D34" s="195" t="s">
        <v>100</v>
      </c>
      <c r="E34" s="100">
        <v>2.46</v>
      </c>
      <c r="F34" s="411">
        <v>0.4</v>
      </c>
      <c r="G34" s="412"/>
      <c r="H34" s="413"/>
    </row>
    <row r="35" spans="1:8" ht="15" customHeight="1" x14ac:dyDescent="0.45">
      <c r="A35" s="187" t="s">
        <v>101</v>
      </c>
      <c r="B35" s="100">
        <v>4.62</v>
      </c>
      <c r="C35" s="205">
        <v>0.46</v>
      </c>
      <c r="D35" s="195" t="s">
        <v>102</v>
      </c>
      <c r="E35" s="100">
        <v>2.94</v>
      </c>
      <c r="F35" s="411">
        <v>0.4</v>
      </c>
      <c r="G35" s="412"/>
      <c r="H35" s="413"/>
    </row>
    <row r="36" spans="1:8" x14ac:dyDescent="0.45">
      <c r="A36" s="187" t="s">
        <v>103</v>
      </c>
      <c r="B36" s="100">
        <v>4.7699999999999996</v>
      </c>
      <c r="C36" s="205">
        <v>0.52</v>
      </c>
      <c r="D36" s="195"/>
      <c r="E36" s="101" t="s">
        <v>104</v>
      </c>
      <c r="F36" s="469" t="s">
        <v>104</v>
      </c>
      <c r="G36" s="470"/>
      <c r="H36" s="471"/>
    </row>
    <row r="37" spans="1:8" x14ac:dyDescent="0.45">
      <c r="A37" s="187"/>
      <c r="B37" s="102" t="s">
        <v>104</v>
      </c>
      <c r="C37" s="206" t="s">
        <v>104</v>
      </c>
      <c r="D37" s="195" t="s">
        <v>100</v>
      </c>
      <c r="E37" s="100">
        <v>3.95</v>
      </c>
      <c r="F37" s="411">
        <v>0.62</v>
      </c>
      <c r="G37" s="412"/>
      <c r="H37" s="413"/>
    </row>
    <row r="38" spans="1:8" x14ac:dyDescent="0.45">
      <c r="A38" s="187" t="s">
        <v>99</v>
      </c>
      <c r="B38" s="100">
        <v>7.45</v>
      </c>
      <c r="C38" s="205">
        <v>0.71</v>
      </c>
      <c r="D38" s="195" t="s">
        <v>102</v>
      </c>
      <c r="E38" s="100">
        <v>4.7300000000000004</v>
      </c>
      <c r="F38" s="411">
        <v>0.62</v>
      </c>
      <c r="G38" s="412"/>
      <c r="H38" s="413"/>
    </row>
    <row r="39" spans="1:8" ht="84" x14ac:dyDescent="0.45">
      <c r="A39" s="188" t="s">
        <v>101</v>
      </c>
      <c r="B39" s="100">
        <v>7.47</v>
      </c>
      <c r="C39" s="205">
        <v>0.73</v>
      </c>
      <c r="D39" s="195"/>
      <c r="E39" s="103" t="s">
        <v>105</v>
      </c>
      <c r="F39" s="414" t="s">
        <v>106</v>
      </c>
      <c r="G39" s="415"/>
      <c r="H39" s="416"/>
    </row>
    <row r="40" spans="1:8" x14ac:dyDescent="0.45">
      <c r="A40" s="187" t="s">
        <v>103</v>
      </c>
      <c r="B40" s="100">
        <v>7.71</v>
      </c>
      <c r="C40" s="205">
        <v>0.83</v>
      </c>
      <c r="D40" s="195" t="s">
        <v>100</v>
      </c>
      <c r="E40" s="100">
        <v>3.18</v>
      </c>
      <c r="F40" s="417">
        <v>0.51</v>
      </c>
      <c r="G40" s="418"/>
      <c r="H40" s="419"/>
    </row>
    <row r="41" spans="1:8" ht="67.2" x14ac:dyDescent="0.45">
      <c r="A41" s="187"/>
      <c r="B41" s="103" t="s">
        <v>107</v>
      </c>
      <c r="C41" s="207" t="s">
        <v>108</v>
      </c>
      <c r="D41" s="196" t="s">
        <v>102</v>
      </c>
      <c r="E41" s="100">
        <v>3.81</v>
      </c>
      <c r="F41" s="411">
        <v>0.51</v>
      </c>
      <c r="G41" s="412"/>
      <c r="H41" s="413"/>
    </row>
    <row r="42" spans="1:8" ht="15" customHeight="1" x14ac:dyDescent="0.45">
      <c r="A42" s="187" t="s">
        <v>99</v>
      </c>
      <c r="B42" s="100">
        <v>5.98</v>
      </c>
      <c r="C42" s="205">
        <v>0.56999999999999995</v>
      </c>
      <c r="D42" s="197"/>
      <c r="E42" s="101" t="s">
        <v>109</v>
      </c>
      <c r="F42" s="452" t="s">
        <v>109</v>
      </c>
      <c r="G42" s="453"/>
      <c r="H42" s="454"/>
    </row>
    <row r="43" spans="1:8" ht="15" customHeight="1" x14ac:dyDescent="0.45">
      <c r="A43" s="187" t="s">
        <v>101</v>
      </c>
      <c r="B43" s="100">
        <v>6</v>
      </c>
      <c r="C43" s="205">
        <v>0.59</v>
      </c>
      <c r="D43" s="198"/>
      <c r="E43" s="261"/>
      <c r="F43" s="457"/>
      <c r="G43" s="458"/>
      <c r="H43" s="459"/>
    </row>
    <row r="44" spans="1:8" x14ac:dyDescent="0.45">
      <c r="A44" s="187" t="s">
        <v>103</v>
      </c>
      <c r="B44" s="100">
        <v>6.19</v>
      </c>
      <c r="C44" s="205">
        <v>0.67</v>
      </c>
      <c r="D44" s="198"/>
      <c r="E44" s="98"/>
      <c r="F44" s="408"/>
      <c r="G44" s="409"/>
      <c r="H44" s="410"/>
    </row>
    <row r="45" spans="1:8" ht="15" customHeight="1" x14ac:dyDescent="0.45">
      <c r="A45" s="420" t="s">
        <v>110</v>
      </c>
      <c r="B45" s="102" t="s">
        <v>109</v>
      </c>
      <c r="C45" s="204" t="s">
        <v>109</v>
      </c>
      <c r="D45" s="198"/>
      <c r="E45" s="98"/>
      <c r="F45" s="408"/>
      <c r="G45" s="409"/>
      <c r="H45" s="410"/>
    </row>
    <row r="46" spans="1:8" x14ac:dyDescent="0.45">
      <c r="A46" s="421"/>
      <c r="B46" s="262"/>
      <c r="C46" s="263"/>
      <c r="D46" s="198"/>
      <c r="E46" s="98"/>
      <c r="F46" s="408"/>
      <c r="G46" s="409"/>
      <c r="H46" s="410"/>
    </row>
    <row r="47" spans="1:8" x14ac:dyDescent="0.45">
      <c r="A47" s="421"/>
      <c r="B47" s="98"/>
      <c r="C47" s="203"/>
      <c r="D47" s="198"/>
      <c r="E47" s="98"/>
      <c r="F47" s="408"/>
      <c r="G47" s="409"/>
      <c r="H47" s="410"/>
    </row>
    <row r="48" spans="1:8" x14ac:dyDescent="0.45">
      <c r="A48" s="421"/>
      <c r="B48" s="98"/>
      <c r="C48" s="203"/>
      <c r="D48" s="199" t="s">
        <v>111</v>
      </c>
      <c r="E48" s="98"/>
      <c r="F48" s="408"/>
      <c r="G48" s="409"/>
      <c r="H48" s="410"/>
    </row>
    <row r="49" spans="1:17" x14ac:dyDescent="0.45">
      <c r="A49" s="421"/>
      <c r="B49" s="98"/>
      <c r="C49" s="203"/>
      <c r="D49" s="199" t="s">
        <v>112</v>
      </c>
      <c r="E49" s="98"/>
      <c r="F49" s="408"/>
      <c r="G49" s="409"/>
      <c r="H49" s="410"/>
    </row>
    <row r="50" spans="1:17" x14ac:dyDescent="0.45">
      <c r="A50" s="421"/>
      <c r="B50" s="98"/>
      <c r="C50" s="203"/>
      <c r="D50" s="199" t="s">
        <v>113</v>
      </c>
      <c r="E50" s="98"/>
      <c r="F50" s="408"/>
      <c r="G50" s="409"/>
      <c r="H50" s="410"/>
      <c r="I50" s="104"/>
      <c r="J50" s="104"/>
      <c r="K50" s="104"/>
      <c r="L50" s="104"/>
      <c r="M50" s="104"/>
      <c r="N50" s="104"/>
      <c r="O50" s="104"/>
    </row>
    <row r="51" spans="1:17" x14ac:dyDescent="0.45">
      <c r="A51" s="421"/>
      <c r="B51" s="98"/>
      <c r="C51" s="203"/>
      <c r="D51" s="199" t="s">
        <v>114</v>
      </c>
      <c r="E51" s="98"/>
      <c r="F51" s="408"/>
      <c r="G51" s="409"/>
      <c r="H51" s="410"/>
      <c r="I51" s="104"/>
      <c r="J51" s="105" t="str" cm="1">
        <f t="array" ref="J51">IF(ISBLANK(A61),"",extra)</f>
        <v/>
      </c>
      <c r="K51" s="104"/>
      <c r="L51" s="105" t="str" cm="1">
        <f t="array" ref="L51">IF(ISBLANK(A61),"",severe)</f>
        <v/>
      </c>
      <c r="M51" s="104"/>
      <c r="N51" s="104"/>
      <c r="O51" s="104"/>
    </row>
    <row r="52" spans="1:17" x14ac:dyDescent="0.45">
      <c r="A52" s="421"/>
      <c r="B52" s="98"/>
      <c r="C52" s="203"/>
      <c r="D52" s="199" t="s">
        <v>115</v>
      </c>
      <c r="E52" s="98"/>
      <c r="F52" s="408"/>
      <c r="G52" s="409"/>
      <c r="H52" s="410"/>
      <c r="I52" s="104"/>
      <c r="J52" s="104"/>
      <c r="K52" s="104"/>
      <c r="L52" s="106"/>
      <c r="M52" s="104"/>
      <c r="N52" s="104"/>
      <c r="O52" s="104"/>
    </row>
    <row r="53" spans="1:17" x14ac:dyDescent="0.45">
      <c r="A53" s="421"/>
      <c r="B53" s="98"/>
      <c r="C53" s="203"/>
      <c r="D53" s="198"/>
      <c r="E53" s="98"/>
      <c r="F53" s="408"/>
      <c r="G53" s="409"/>
      <c r="H53" s="410"/>
      <c r="I53" s="104"/>
      <c r="J53" s="105" t="str" cm="1">
        <f t="array" ref="J53">IF(ISBLANK(A61),"",Yes)</f>
        <v/>
      </c>
      <c r="K53" s="104"/>
      <c r="L53" s="105" t="str" cm="1">
        <f t="array" ref="L53">IF(ISBLANK(A61),"",Yes)</f>
        <v/>
      </c>
      <c r="M53" s="104"/>
      <c r="N53" s="104"/>
      <c r="O53" s="104"/>
      <c r="P53" s="107"/>
      <c r="Q53" s="108"/>
    </row>
    <row r="54" spans="1:17" x14ac:dyDescent="0.45">
      <c r="A54" s="421"/>
      <c r="B54" s="98"/>
      <c r="C54" s="203"/>
      <c r="D54" s="198"/>
      <c r="E54" s="98"/>
      <c r="F54" s="452" t="s">
        <v>116</v>
      </c>
      <c r="G54" s="453"/>
      <c r="H54" s="454"/>
      <c r="I54" s="104"/>
      <c r="J54" s="105" t="str" cm="1">
        <f t="array" ref="J54">IF(ISBLANK(A61),"",No)</f>
        <v/>
      </c>
      <c r="K54" s="104"/>
      <c r="L54" s="105" t="str" cm="1">
        <f t="array" ref="L54">IF(ISBLANK(A61),"",No)</f>
        <v/>
      </c>
      <c r="M54" s="104"/>
      <c r="N54" s="104"/>
      <c r="O54" s="104"/>
      <c r="P54" s="107"/>
      <c r="Q54" s="108"/>
    </row>
    <row r="55" spans="1:17" x14ac:dyDescent="0.45">
      <c r="A55" s="421"/>
      <c r="B55" s="98" t="s">
        <v>117</v>
      </c>
      <c r="C55" s="203"/>
      <c r="D55" s="198"/>
      <c r="E55" s="98"/>
      <c r="F55" s="404"/>
      <c r="G55" s="109">
        <v>0</v>
      </c>
      <c r="H55" s="405"/>
      <c r="I55" s="104"/>
      <c r="J55" s="104"/>
      <c r="K55" s="104"/>
      <c r="L55" s="104"/>
      <c r="M55" s="104"/>
      <c r="N55" s="104"/>
      <c r="O55" s="104"/>
    </row>
    <row r="56" spans="1:17" ht="17.399999999999999" thickBot="1" x14ac:dyDescent="0.5">
      <c r="A56" s="422"/>
      <c r="B56" s="189"/>
      <c r="C56" s="208"/>
      <c r="D56" s="200"/>
      <c r="E56" s="189"/>
      <c r="F56" s="190"/>
      <c r="G56" s="191">
        <v>0.09</v>
      </c>
      <c r="H56" s="192"/>
      <c r="I56" s="104"/>
      <c r="J56" s="104"/>
      <c r="K56" s="104"/>
      <c r="L56" s="104"/>
      <c r="M56" s="104"/>
      <c r="N56" s="104"/>
      <c r="O56" s="104"/>
    </row>
    <row r="57" spans="1:17" ht="17.399999999999999" thickTop="1" x14ac:dyDescent="0.45">
      <c r="A57" s="81"/>
      <c r="B57" s="81"/>
      <c r="C57" s="81"/>
      <c r="D57" s="81"/>
      <c r="E57" s="110"/>
      <c r="G57" s="111" t="str">
        <f>IF(ISBLANK(A61),"",0)</f>
        <v/>
      </c>
    </row>
    <row r="58" spans="1:17" x14ac:dyDescent="0.45">
      <c r="A58" s="81"/>
      <c r="B58" s="81"/>
      <c r="C58" s="81"/>
      <c r="D58" s="81"/>
      <c r="E58" s="110"/>
      <c r="G58" s="111" t="str">
        <f>IF(ISBLANK(A61),"",0.06)</f>
        <v/>
      </c>
    </row>
    <row r="59" spans="1:17" hidden="1" x14ac:dyDescent="0.45">
      <c r="A59" s="81"/>
      <c r="B59" s="81"/>
      <c r="C59" s="81"/>
      <c r="D59" s="81"/>
      <c r="E59" s="110"/>
    </row>
    <row r="60" spans="1:17" hidden="1" x14ac:dyDescent="0.45">
      <c r="A60" s="81"/>
      <c r="B60" s="81"/>
      <c r="C60" s="81"/>
      <c r="D60" s="81"/>
      <c r="E60" s="110"/>
    </row>
    <row r="61" spans="1:17" hidden="1" x14ac:dyDescent="0.45">
      <c r="A61" s="81"/>
      <c r="B61" s="81"/>
      <c r="C61" s="81"/>
      <c r="D61" s="81"/>
      <c r="E61" s="110"/>
    </row>
    <row r="62" spans="1:17" hidden="1" x14ac:dyDescent="0.45">
      <c r="A62" s="81"/>
      <c r="B62" s="81"/>
      <c r="C62" s="81"/>
      <c r="D62" s="81"/>
      <c r="E62" s="110"/>
    </row>
    <row r="63" spans="1:17" hidden="1" x14ac:dyDescent="0.45">
      <c r="A63" s="81"/>
      <c r="B63" s="81"/>
      <c r="C63" s="81"/>
      <c r="D63" s="81"/>
      <c r="E63" s="110"/>
    </row>
    <row r="64" spans="1:17" hidden="1" x14ac:dyDescent="0.45">
      <c r="A64" s="81"/>
      <c r="B64" s="81"/>
      <c r="C64" s="81"/>
      <c r="E64" s="110"/>
    </row>
    <row r="65" spans="1:5" hidden="1" x14ac:dyDescent="0.45">
      <c r="D65" s="81"/>
    </row>
    <row r="76" spans="1:5" hidden="1" x14ac:dyDescent="0.45">
      <c r="A76" s="81"/>
      <c r="B76" s="81"/>
      <c r="C76" s="81"/>
      <c r="D76" s="81"/>
      <c r="E76" s="110"/>
    </row>
    <row r="77" spans="1:5" hidden="1" x14ac:dyDescent="0.45">
      <c r="A77" s="81"/>
      <c r="B77" s="81"/>
      <c r="C77" s="81"/>
      <c r="D77" s="81"/>
      <c r="E77" s="110"/>
    </row>
    <row r="78" spans="1:5" hidden="1" x14ac:dyDescent="0.45">
      <c r="A78" s="81"/>
      <c r="B78" s="81"/>
      <c r="C78" s="81"/>
      <c r="D78" s="81"/>
      <c r="E78" s="110"/>
    </row>
    <row r="79" spans="1:5" hidden="1" x14ac:dyDescent="0.45">
      <c r="A79" s="81"/>
      <c r="B79" s="81"/>
      <c r="C79" s="81"/>
      <c r="D79" s="81"/>
      <c r="E79" s="110"/>
    </row>
    <row r="80" spans="1:5" hidden="1" x14ac:dyDescent="0.45">
      <c r="A80" s="81"/>
      <c r="B80" s="81"/>
      <c r="C80" s="81"/>
      <c r="D80" s="81"/>
      <c r="E80" s="110"/>
    </row>
    <row r="81" spans="1:5" hidden="1" x14ac:dyDescent="0.45">
      <c r="A81" s="81"/>
      <c r="B81" s="81"/>
      <c r="C81" s="81"/>
      <c r="D81" s="81"/>
      <c r="E81" s="110"/>
    </row>
    <row r="84" spans="1:5" ht="24.75" hidden="1" customHeight="1" x14ac:dyDescent="0.45"/>
    <row r="98" ht="72.75" hidden="1" customHeight="1" x14ac:dyDescent="0.45"/>
  </sheetData>
  <sheetProtection sheet="1" objects="1" scenarios="1"/>
  <dataConsolidate/>
  <mergeCells count="111">
    <mergeCell ref="P25:Q25"/>
    <mergeCell ref="R25:T25"/>
    <mergeCell ref="U25:V25"/>
    <mergeCell ref="P26:Q26"/>
    <mergeCell ref="R26:T26"/>
    <mergeCell ref="U26:V26"/>
    <mergeCell ref="W19:W20"/>
    <mergeCell ref="R19:T20"/>
    <mergeCell ref="U13:V13"/>
    <mergeCell ref="R21:T21"/>
    <mergeCell ref="U21:V21"/>
    <mergeCell ref="U16:V16"/>
    <mergeCell ref="P21:Q21"/>
    <mergeCell ref="P17:Q18"/>
    <mergeCell ref="R17:T18"/>
    <mergeCell ref="P24:Q24"/>
    <mergeCell ref="R24:T24"/>
    <mergeCell ref="U24:V24"/>
    <mergeCell ref="P22:Q22"/>
    <mergeCell ref="U22:V22"/>
    <mergeCell ref="P23:Q23"/>
    <mergeCell ref="R23:T23"/>
    <mergeCell ref="U23:V23"/>
    <mergeCell ref="U19:V20"/>
    <mergeCell ref="A18:D18"/>
    <mergeCell ref="G18:J18"/>
    <mergeCell ref="A23:C23"/>
    <mergeCell ref="A19:D19"/>
    <mergeCell ref="G19:J20"/>
    <mergeCell ref="K19:L20"/>
    <mergeCell ref="A20:C21"/>
    <mergeCell ref="G21:J21"/>
    <mergeCell ref="K21:L21"/>
    <mergeCell ref="A22:C22"/>
    <mergeCell ref="G22:J22"/>
    <mergeCell ref="K22:L22"/>
    <mergeCell ref="AA12:AH12"/>
    <mergeCell ref="P12:Q12"/>
    <mergeCell ref="P13:Q13"/>
    <mergeCell ref="U12:V12"/>
    <mergeCell ref="R12:T12"/>
    <mergeCell ref="R13:T13"/>
    <mergeCell ref="K17:L17"/>
    <mergeCell ref="U17:V18"/>
    <mergeCell ref="R14:T15"/>
    <mergeCell ref="U14:V15"/>
    <mergeCell ref="K18:L18"/>
    <mergeCell ref="P16:Q16"/>
    <mergeCell ref="R16:T16"/>
    <mergeCell ref="G16:L16"/>
    <mergeCell ref="AA13:AH14"/>
    <mergeCell ref="G17:J17"/>
    <mergeCell ref="A2:L2"/>
    <mergeCell ref="O2:Q2"/>
    <mergeCell ref="P11:Q11"/>
    <mergeCell ref="R11:T11"/>
    <mergeCell ref="U11:V11"/>
    <mergeCell ref="F35:H35"/>
    <mergeCell ref="F36:H36"/>
    <mergeCell ref="F31:H31"/>
    <mergeCell ref="F32:H32"/>
    <mergeCell ref="F33:H33"/>
    <mergeCell ref="F34:H34"/>
    <mergeCell ref="A24:C24"/>
    <mergeCell ref="A25:C25"/>
    <mergeCell ref="J24:L24"/>
    <mergeCell ref="J25:L25"/>
    <mergeCell ref="K26:L26"/>
    <mergeCell ref="K27:L27"/>
    <mergeCell ref="R22:T22"/>
    <mergeCell ref="P19:Q20"/>
    <mergeCell ref="P27:Q27"/>
    <mergeCell ref="R27:T27"/>
    <mergeCell ref="U27:V27"/>
    <mergeCell ref="A16:E16"/>
    <mergeCell ref="A17:D17"/>
    <mergeCell ref="A45:A56"/>
    <mergeCell ref="AA5:AH10"/>
    <mergeCell ref="D8:E8"/>
    <mergeCell ref="U9:V10"/>
    <mergeCell ref="P9:Q10"/>
    <mergeCell ref="R9:T10"/>
    <mergeCell ref="A3:C3"/>
    <mergeCell ref="D3:H3"/>
    <mergeCell ref="X7:Y7"/>
    <mergeCell ref="P7:W8"/>
    <mergeCell ref="W9:W10"/>
    <mergeCell ref="W14:W15"/>
    <mergeCell ref="W17:W18"/>
    <mergeCell ref="X16:Y16"/>
    <mergeCell ref="X17:Y17"/>
    <mergeCell ref="P14:Q15"/>
    <mergeCell ref="F52:H52"/>
    <mergeCell ref="F53:H53"/>
    <mergeCell ref="F54:H54"/>
    <mergeCell ref="F50:H50"/>
    <mergeCell ref="AA16:AH16"/>
    <mergeCell ref="F42:H42"/>
    <mergeCell ref="F43:H43"/>
    <mergeCell ref="F44:H44"/>
    <mergeCell ref="F45:H45"/>
    <mergeCell ref="F51:H51"/>
    <mergeCell ref="F37:H37"/>
    <mergeCell ref="F38:H38"/>
    <mergeCell ref="F39:H39"/>
    <mergeCell ref="F40:H40"/>
    <mergeCell ref="F41:H41"/>
    <mergeCell ref="F46:H46"/>
    <mergeCell ref="F47:H47"/>
    <mergeCell ref="F48:H48"/>
    <mergeCell ref="F49:H49"/>
  </mergeCells>
  <conditionalFormatting sqref="E11:E12">
    <cfRule type="cellIs" dxfId="9" priority="10" operator="greaterThanOrEqual">
      <formula>0.25</formula>
    </cfRule>
    <cfRule type="expression" dxfId="8" priority="11">
      <formula>IF(OR($E$12&lt;0.25,$E$12&gt;1),1,0)</formula>
    </cfRule>
    <cfRule type="containsBlanks" dxfId="7" priority="15">
      <formula>LEN(TRIM(E11))=0</formula>
    </cfRule>
  </conditionalFormatting>
  <conditionalFormatting sqref="J26:J27 K27">
    <cfRule type="containsText" dxfId="6" priority="2" stopIfTrue="1" operator="containsText" text="#VALUE">
      <formula>NOT(ISERROR(SEARCH("#VALUE",J26)))</formula>
    </cfRule>
    <cfRule type="cellIs" dxfId="5" priority="8" stopIfTrue="1" operator="greaterThanOrEqual">
      <formula>0</formula>
    </cfRule>
    <cfRule type="cellIs" dxfId="4" priority="9" stopIfTrue="1" operator="lessThan">
      <formula>0</formula>
    </cfRule>
  </conditionalFormatting>
  <conditionalFormatting sqref="J26:J27 K27:L27">
    <cfRule type="containsBlanks" dxfId="3" priority="13" stopIfTrue="1">
      <formula>LEN(TRIM(J26))=0</formula>
    </cfRule>
  </conditionalFormatting>
  <conditionalFormatting sqref="X17:Y17">
    <cfRule type="cellIs" dxfId="2" priority="3" stopIfTrue="1" operator="lessThan">
      <formula>0.25</formula>
    </cfRule>
  </conditionalFormatting>
  <dataValidations count="3">
    <dataValidation type="custom" errorStyle="warning" allowBlank="1" showInputMessage="1" showErrorMessage="1" errorTitle="WARNING" error="The percentage of identifed students is below 25%. If you are calculating for a base year, and the percentage is above 15% you may proceed." sqref="E11:E12" xr:uid="{00000000-0002-0000-0100-000000000000}">
      <formula1>IF(OR(#REF!="warning",#REF!="stop"),TRUE,FALSE)</formula1>
    </dataValidation>
    <dataValidation type="custom" errorStyle="warning" operator="greaterThanOrEqual" allowBlank="1" showInputMessage="1" showErrorMessage="1" errorTitle="Check Eligibility!!" error="Invalid Identified Student Percentage!!  _x000a__x000a_Identified Student Percentage is less than 25%_x000a_" sqref="E10" xr:uid="{00000000-0002-0000-0100-000001000000}">
      <formula1>IF(E9/E10&gt;1,"ERROR",IF(E9/E10&lt;0.25,"CHECK",E9/E10))</formula1>
    </dataValidation>
    <dataValidation type="custom" errorStyle="warning" operator="lessThanOrEqual" allowBlank="1" showInputMessage="1" showErrorMessage="1" errorTitle="Check Eligibility!!" error="Invalid Identified Student Percentage!!  _x000a__x000a_Identified Student Percentage is less than 25%" sqref="E9" xr:uid="{00000000-0002-0000-0100-000002000000}">
      <formula1>IF(E9/E10&gt;1,"ERROR",IF(E9/E10&lt;0.25,"CHECK",E9/E10))</formula1>
    </dataValidation>
  </dataValidations>
  <hyperlinks>
    <hyperlink ref="D8:E8" location="Instructions!B6" display="Definition of &quot;Identified Students&quot;" xr:uid="{00000000-0004-0000-0100-000000000000}"/>
    <hyperlink ref="O2:Q2" location="'Reimbursement Rates'!A1" display="If you do not know your reimbursement rate click here" xr:uid="{00000000-0004-0000-0100-000002000000}"/>
  </hyperlinks>
  <pageMargins left="0.15" right="0.15" top="0" bottom="0" header="0.3" footer="0.3"/>
  <pageSetup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ltText="Users select the Federal reimbursement rate for NSLP from a drop-down menu.">
                <anchor moveWithCells="1">
                  <from>
                    <xdr:col>7</xdr:col>
                    <xdr:colOff>144780</xdr:colOff>
                    <xdr:row>9</xdr:row>
                    <xdr:rowOff>0</xdr:rowOff>
                  </from>
                  <to>
                    <xdr:col>9</xdr:col>
                    <xdr:colOff>259080</xdr:colOff>
                    <xdr:row>9</xdr:row>
                    <xdr:rowOff>236220</xdr:rowOff>
                  </to>
                </anchor>
              </controlPr>
            </control>
          </mc:Choice>
        </mc:AlternateContent>
        <mc:AlternateContent xmlns:mc="http://schemas.openxmlformats.org/markup-compatibility/2006">
          <mc:Choice Requires="x14">
            <control shapeId="3074" r:id="rId5" name="Drop Down 2">
              <controlPr defaultSize="0" autoLine="0" autoPict="0" altText="Users select the Federal paid reimbursement rate from drop-down menu.">
                <anchor moveWithCells="1">
                  <from>
                    <xdr:col>7</xdr:col>
                    <xdr:colOff>144780</xdr:colOff>
                    <xdr:row>11</xdr:row>
                    <xdr:rowOff>0</xdr:rowOff>
                  </from>
                  <to>
                    <xdr:col>9</xdr:col>
                    <xdr:colOff>259080</xdr:colOff>
                    <xdr:row>11</xdr:row>
                    <xdr:rowOff>259080</xdr:rowOff>
                  </to>
                </anchor>
              </controlPr>
            </control>
          </mc:Choice>
        </mc:AlternateContent>
        <mc:AlternateContent xmlns:mc="http://schemas.openxmlformats.org/markup-compatibility/2006">
          <mc:Choice Requires="x14">
            <control shapeId="3075" r:id="rId6" name="Drop Down 3">
              <controlPr defaultSize="0" autoLine="0" autoPict="0" altText="Users select the Federal free reimbursement rate for the School Breakfast Program from a drop-down menu.">
                <anchor moveWithCells="1">
                  <from>
                    <xdr:col>9</xdr:col>
                    <xdr:colOff>487680</xdr:colOff>
                    <xdr:row>9</xdr:row>
                    <xdr:rowOff>7620</xdr:rowOff>
                  </from>
                  <to>
                    <xdr:col>10</xdr:col>
                    <xdr:colOff>419100</xdr:colOff>
                    <xdr:row>9</xdr:row>
                    <xdr:rowOff>259080</xdr:rowOff>
                  </to>
                </anchor>
              </controlPr>
            </control>
          </mc:Choice>
        </mc:AlternateContent>
        <mc:AlternateContent xmlns:mc="http://schemas.openxmlformats.org/markup-compatibility/2006">
          <mc:Choice Requires="x14">
            <control shapeId="3076" r:id="rId7" name="Drop Down 4">
              <controlPr defaultSize="0" autoLine="0" autoPict="0" altText="Users select the Federal paid reimbursement rate for the School Breakfast Program from a drop-down menu.">
                <anchor moveWithCells="1">
                  <from>
                    <xdr:col>9</xdr:col>
                    <xdr:colOff>487680</xdr:colOff>
                    <xdr:row>11</xdr:row>
                    <xdr:rowOff>0</xdr:rowOff>
                  </from>
                  <to>
                    <xdr:col>10</xdr:col>
                    <xdr:colOff>419100</xdr:colOff>
                    <xdr:row>11</xdr:row>
                    <xdr:rowOff>259080</xdr:rowOff>
                  </to>
                </anchor>
              </controlPr>
            </control>
          </mc:Choice>
        </mc:AlternateContent>
        <mc:AlternateContent xmlns:mc="http://schemas.openxmlformats.org/markup-compatibility/2006">
          <mc:Choice Requires="x14">
            <control shapeId="3077" r:id="rId8" name="Drop Down 5">
              <controlPr defaultSize="0" autoLine="0" autoPict="0" altText="Users indicate if SFA is certified for additional seven cents reimbursement using a drop-down menu.">
                <anchor moveWithCells="1">
                  <from>
                    <xdr:col>7</xdr:col>
                    <xdr:colOff>678180</xdr:colOff>
                    <xdr:row>13</xdr:row>
                    <xdr:rowOff>30480</xdr:rowOff>
                  </from>
                  <to>
                    <xdr:col>9</xdr:col>
                    <xdr:colOff>1074420</xdr:colOff>
                    <xdr:row>13</xdr:row>
                    <xdr:rowOff>259080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BO93"/>
  <sheetViews>
    <sheetView showGridLines="0" zoomScaleNormal="100" workbookViewId="0">
      <selection activeCell="O18" sqref="O18"/>
    </sheetView>
  </sheetViews>
  <sheetFormatPr defaultRowHeight="14.4" x14ac:dyDescent="0.3"/>
  <cols>
    <col min="1" max="1" width="14.5546875" customWidth="1"/>
    <col min="2" max="2" width="16.44140625" customWidth="1"/>
    <col min="3" max="3" width="30.77734375" customWidth="1"/>
    <col min="4" max="4" width="14.77734375" customWidth="1"/>
    <col min="5" max="5" width="14.5546875" customWidth="1"/>
    <col min="6" max="6" width="0.77734375" customWidth="1"/>
    <col min="7" max="7" width="5.44140625" customWidth="1"/>
    <col min="8" max="8" width="10.5546875" customWidth="1"/>
    <col min="9" max="9" width="3.77734375" customWidth="1"/>
    <col min="10" max="10" width="15.77734375" customWidth="1"/>
    <col min="11" max="11" width="8.44140625" customWidth="1"/>
    <col min="12" max="12" width="5.21875" customWidth="1"/>
    <col min="13" max="13" width="0.44140625" customWidth="1"/>
    <col min="14" max="14" width="14.5546875" customWidth="1"/>
    <col min="15" max="15" width="14.44140625" customWidth="1"/>
    <col min="16" max="22" width="10.44140625" customWidth="1"/>
    <col min="23" max="25" width="5.44140625" customWidth="1"/>
    <col min="26" max="28" width="4.44140625" customWidth="1"/>
    <col min="29" max="29" width="11.5546875" customWidth="1"/>
    <col min="30" max="30" width="12.44140625" customWidth="1"/>
    <col min="31" max="31" width="13.44140625" customWidth="1"/>
    <col min="32" max="32" width="19.5546875" customWidth="1"/>
    <col min="33" max="34" width="9.44140625" customWidth="1"/>
    <col min="35" max="35" width="11.21875" customWidth="1"/>
    <col min="36" max="36" width="4.44140625" customWidth="1"/>
    <col min="37" max="38" width="7.44140625" customWidth="1"/>
    <col min="39" max="39" width="36.5546875" customWidth="1"/>
    <col min="40" max="63" width="4.44140625" customWidth="1"/>
    <col min="65" max="67" width="9.21875" customWidth="1"/>
  </cols>
  <sheetData>
    <row r="1" spans="1:63" ht="38.25" customHeight="1" thickTop="1" thickBot="1" x14ac:dyDescent="0.35">
      <c r="A1" s="617" t="s">
        <v>118</v>
      </c>
      <c r="B1" s="618"/>
      <c r="C1" s="618"/>
      <c r="D1" s="618"/>
      <c r="E1" s="618"/>
      <c r="F1" s="618"/>
      <c r="G1" s="618"/>
      <c r="H1" s="618"/>
      <c r="I1" s="618"/>
      <c r="J1" s="618"/>
      <c r="K1" s="618"/>
      <c r="L1" s="619"/>
      <c r="O1" s="631" t="s">
        <v>119</v>
      </c>
      <c r="P1" s="631"/>
      <c r="Q1" s="631"/>
      <c r="R1" s="11"/>
      <c r="S1" s="11"/>
      <c r="T1" s="11"/>
      <c r="U1" s="11"/>
      <c r="V1" s="11"/>
      <c r="W1" s="43"/>
      <c r="X1" s="43"/>
      <c r="Y1" s="600" t="s">
        <v>120</v>
      </c>
      <c r="Z1" s="601"/>
      <c r="AA1" s="601"/>
      <c r="AB1" s="601"/>
      <c r="AC1" s="601"/>
      <c r="AD1" s="601"/>
      <c r="AE1" s="601"/>
      <c r="AF1" s="602"/>
      <c r="AG1" s="44"/>
      <c r="AH1" s="44"/>
      <c r="AN1" s="11"/>
      <c r="AO1" s="11"/>
      <c r="AP1" s="11"/>
      <c r="AQ1" s="11"/>
      <c r="AR1" s="11"/>
      <c r="AS1" s="11"/>
      <c r="AT1" s="11"/>
      <c r="AU1" s="11"/>
      <c r="AV1" s="11"/>
      <c r="AW1" s="11"/>
      <c r="AX1" s="11"/>
      <c r="AY1" s="11"/>
      <c r="AZ1" s="11"/>
      <c r="BA1" s="11"/>
      <c r="BB1" s="11"/>
      <c r="BC1" s="11"/>
      <c r="BD1" s="11"/>
      <c r="BE1" s="11"/>
      <c r="BF1" s="11"/>
      <c r="BG1" s="11"/>
      <c r="BH1" s="11"/>
      <c r="BI1" s="11"/>
      <c r="BJ1" s="11"/>
      <c r="BK1" s="11"/>
    </row>
    <row r="2" spans="1:63" ht="5.25" customHeight="1" thickTop="1" thickBot="1" x14ac:dyDescent="0.35">
      <c r="A2" s="28"/>
      <c r="W2" s="44"/>
      <c r="X2" s="44"/>
      <c r="Y2" s="603"/>
      <c r="Z2" s="604"/>
      <c r="AA2" s="604"/>
      <c r="AB2" s="604"/>
      <c r="AC2" s="604"/>
      <c r="AD2" s="604"/>
      <c r="AE2" s="604"/>
      <c r="AF2" s="605"/>
      <c r="AG2" s="44"/>
      <c r="AH2" s="44"/>
    </row>
    <row r="3" spans="1:63" ht="36" customHeight="1" thickTop="1" x14ac:dyDescent="0.3">
      <c r="A3" s="669" t="s">
        <v>121</v>
      </c>
      <c r="B3" s="670"/>
      <c r="C3" s="670"/>
      <c r="D3" s="670"/>
      <c r="E3" s="671"/>
      <c r="F3" s="2"/>
      <c r="G3" s="658" t="s">
        <v>122</v>
      </c>
      <c r="H3" s="659"/>
      <c r="I3" s="659"/>
      <c r="J3" s="659"/>
      <c r="K3" s="659"/>
      <c r="L3" s="660"/>
      <c r="R3" s="15"/>
      <c r="S3" s="15"/>
      <c r="T3" s="15"/>
      <c r="U3" s="15"/>
      <c r="V3" s="15"/>
      <c r="W3" s="45"/>
      <c r="X3" s="45"/>
      <c r="Y3" s="603"/>
      <c r="Z3" s="604"/>
      <c r="AA3" s="604"/>
      <c r="AB3" s="604"/>
      <c r="AC3" s="604"/>
      <c r="AD3" s="604"/>
      <c r="AE3" s="604"/>
      <c r="AF3" s="605"/>
      <c r="AG3" s="44"/>
      <c r="AH3" s="44"/>
      <c r="AN3" s="15"/>
      <c r="AO3" s="15"/>
      <c r="AP3" s="15"/>
      <c r="AQ3" s="15"/>
      <c r="AR3" s="15"/>
      <c r="AS3" s="15"/>
      <c r="AT3" s="15"/>
      <c r="AU3" s="15"/>
      <c r="AV3" s="15"/>
      <c r="AW3" s="15"/>
      <c r="AX3" s="15"/>
      <c r="AY3" s="15"/>
      <c r="AZ3" s="15"/>
      <c r="BA3" s="15"/>
      <c r="BB3" s="15"/>
      <c r="BC3" s="15"/>
      <c r="BD3" s="15"/>
      <c r="BE3" s="15"/>
      <c r="BF3" s="15"/>
      <c r="BG3" s="15"/>
      <c r="BH3" s="15"/>
      <c r="BI3" s="15"/>
      <c r="BJ3" s="15"/>
      <c r="BK3" s="15"/>
    </row>
    <row r="4" spans="1:63" ht="33" customHeight="1" thickBot="1" x14ac:dyDescent="0.4">
      <c r="A4" s="621" t="s">
        <v>123</v>
      </c>
      <c r="B4" s="622"/>
      <c r="C4" s="622"/>
      <c r="D4" s="672" t="s">
        <v>124</v>
      </c>
      <c r="E4" s="673"/>
      <c r="F4" s="2"/>
      <c r="G4" s="661"/>
      <c r="H4" s="662"/>
      <c r="I4" s="662"/>
      <c r="J4" s="662"/>
      <c r="K4" s="662"/>
      <c r="L4" s="663"/>
      <c r="N4" s="52"/>
      <c r="O4" s="53"/>
      <c r="P4" s="54"/>
      <c r="Q4" s="15"/>
      <c r="R4" s="15"/>
      <c r="S4" s="15"/>
      <c r="T4" s="15"/>
      <c r="U4" s="15"/>
      <c r="V4" s="15"/>
      <c r="W4" s="45"/>
      <c r="X4" s="45"/>
      <c r="Y4" s="603"/>
      <c r="Z4" s="604"/>
      <c r="AA4" s="604"/>
      <c r="AB4" s="604"/>
      <c r="AC4" s="604"/>
      <c r="AD4" s="604"/>
      <c r="AE4" s="604"/>
      <c r="AF4" s="605"/>
      <c r="AG4" s="44"/>
      <c r="AH4" s="44"/>
      <c r="AN4" s="15"/>
      <c r="AO4" s="15"/>
      <c r="AP4" s="15"/>
      <c r="AQ4" s="15"/>
      <c r="AR4" s="15"/>
      <c r="AS4" s="15"/>
      <c r="AT4" s="15"/>
      <c r="AU4" s="15"/>
      <c r="AV4" s="15"/>
      <c r="AW4" s="15"/>
      <c r="AX4" s="15"/>
      <c r="AY4" s="15"/>
      <c r="AZ4" s="15"/>
      <c r="BA4" s="15"/>
      <c r="BB4" s="15"/>
      <c r="BC4" s="15"/>
      <c r="BD4" s="15"/>
      <c r="BE4" s="15"/>
      <c r="BF4" s="15"/>
      <c r="BG4" s="15"/>
      <c r="BH4" s="15"/>
      <c r="BI4" s="15"/>
      <c r="BJ4" s="15"/>
      <c r="BK4" s="15"/>
    </row>
    <row r="5" spans="1:63" ht="24.75" customHeight="1" x14ac:dyDescent="0.35">
      <c r="A5" s="574" t="s">
        <v>125</v>
      </c>
      <c r="B5" s="620"/>
      <c r="C5" s="620"/>
      <c r="D5" s="620"/>
      <c r="E5" s="29"/>
      <c r="F5" s="3"/>
      <c r="G5" s="666" t="s">
        <v>126</v>
      </c>
      <c r="H5" s="667"/>
      <c r="I5" s="667"/>
      <c r="J5" s="667"/>
      <c r="K5" s="667"/>
      <c r="L5" s="668"/>
      <c r="N5" s="52"/>
      <c r="O5" s="53"/>
      <c r="P5" s="54"/>
      <c r="Q5" s="8"/>
      <c r="R5" s="8"/>
      <c r="S5" s="8"/>
      <c r="T5" s="8"/>
      <c r="U5" s="8"/>
      <c r="V5" s="8"/>
      <c r="W5" s="46"/>
      <c r="X5" s="46"/>
      <c r="Y5" s="603"/>
      <c r="Z5" s="604"/>
      <c r="AA5" s="604"/>
      <c r="AB5" s="604"/>
      <c r="AC5" s="604"/>
      <c r="AD5" s="604"/>
      <c r="AE5" s="604"/>
      <c r="AF5" s="605"/>
      <c r="AG5" s="44"/>
      <c r="AH5" s="44"/>
      <c r="AN5" s="8"/>
      <c r="AO5" s="8"/>
      <c r="AP5" s="8"/>
      <c r="AQ5" s="8"/>
      <c r="AR5" s="8"/>
      <c r="AS5" s="8"/>
      <c r="AT5" s="8"/>
      <c r="AU5" s="8"/>
      <c r="AV5" s="8"/>
      <c r="AW5" s="8"/>
      <c r="AX5" s="8"/>
      <c r="AY5" s="8"/>
      <c r="AZ5" s="8"/>
      <c r="BA5" s="8"/>
      <c r="BB5" s="8"/>
      <c r="BC5" s="8"/>
      <c r="BD5" s="8"/>
      <c r="BE5" s="8"/>
      <c r="BF5" s="8"/>
      <c r="BG5" s="8"/>
      <c r="BH5" s="8"/>
      <c r="BI5" s="8"/>
      <c r="BJ5" s="8"/>
      <c r="BK5" s="8"/>
    </row>
    <row r="6" spans="1:63" ht="26.25" customHeight="1" thickBot="1" x14ac:dyDescent="0.35">
      <c r="A6" s="576" t="s">
        <v>127</v>
      </c>
      <c r="B6" s="678"/>
      <c r="C6" s="678"/>
      <c r="D6" s="678"/>
      <c r="E6" s="30"/>
      <c r="F6" s="3"/>
      <c r="G6" s="629" t="s">
        <v>55</v>
      </c>
      <c r="H6" s="630"/>
      <c r="I6" s="32">
        <v>1</v>
      </c>
      <c r="J6" s="17"/>
      <c r="K6" s="32">
        <v>1</v>
      </c>
      <c r="L6" s="23"/>
      <c r="O6" s="12"/>
      <c r="P6" s="12"/>
      <c r="Q6" s="12"/>
      <c r="R6" s="12"/>
      <c r="S6" s="12"/>
      <c r="T6" s="12"/>
      <c r="U6" s="12"/>
      <c r="V6" s="12"/>
      <c r="W6" s="47"/>
      <c r="X6" s="47"/>
      <c r="Y6" s="603"/>
      <c r="Z6" s="604"/>
      <c r="AA6" s="604"/>
      <c r="AB6" s="604"/>
      <c r="AC6" s="604"/>
      <c r="AD6" s="604"/>
      <c r="AE6" s="604"/>
      <c r="AF6" s="605"/>
      <c r="AG6" s="44"/>
      <c r="AH6" s="44"/>
      <c r="AN6" s="12"/>
      <c r="AO6" s="12"/>
      <c r="AP6" s="12"/>
      <c r="AQ6" s="12"/>
      <c r="AR6" s="12"/>
      <c r="AS6" s="12"/>
      <c r="AT6" s="12"/>
      <c r="AU6" s="12"/>
      <c r="AV6" s="12"/>
      <c r="AW6" s="12"/>
      <c r="AX6" s="12"/>
      <c r="AY6" s="12"/>
      <c r="AZ6" s="12"/>
      <c r="BA6" s="12"/>
      <c r="BB6" s="12"/>
      <c r="BC6" s="12"/>
      <c r="BD6" s="12"/>
      <c r="BE6" s="12"/>
      <c r="BF6" s="12"/>
      <c r="BG6" s="12"/>
      <c r="BH6" s="12"/>
      <c r="BI6" s="12"/>
      <c r="BJ6" s="12"/>
      <c r="BK6" s="12"/>
    </row>
    <row r="7" spans="1:63" ht="29.25" customHeight="1" thickBot="1" x14ac:dyDescent="0.35">
      <c r="A7" s="674" t="s">
        <v>128</v>
      </c>
      <c r="B7" s="562"/>
      <c r="C7" s="562"/>
      <c r="D7" s="675"/>
      <c r="E7" s="67">
        <f>IF(ISERROR(E5/E6),0, E5/E6)</f>
        <v>0</v>
      </c>
      <c r="F7" s="4"/>
      <c r="G7" s="629" t="s">
        <v>58</v>
      </c>
      <c r="H7" s="630"/>
      <c r="I7" s="33">
        <v>1</v>
      </c>
      <c r="J7" s="6"/>
      <c r="K7" s="33">
        <v>1</v>
      </c>
      <c r="L7" s="24"/>
      <c r="O7" s="13"/>
      <c r="P7" s="13"/>
      <c r="Q7" s="13"/>
      <c r="R7" s="13"/>
      <c r="S7" s="13"/>
      <c r="T7" s="13"/>
      <c r="U7" s="13"/>
      <c r="V7" s="13"/>
      <c r="W7" s="48"/>
      <c r="X7" s="48"/>
      <c r="Y7" s="603" t="s">
        <v>129</v>
      </c>
      <c r="Z7" s="604"/>
      <c r="AA7" s="604"/>
      <c r="AB7" s="604"/>
      <c r="AC7" s="604"/>
      <c r="AD7" s="604"/>
      <c r="AE7" s="604"/>
      <c r="AF7" s="605"/>
      <c r="AG7" s="44"/>
      <c r="AH7" s="44"/>
      <c r="AN7" s="13"/>
      <c r="AO7" s="13"/>
      <c r="AP7" s="13"/>
      <c r="AQ7" s="13"/>
      <c r="AR7" s="13"/>
      <c r="AS7" s="13"/>
      <c r="AT7" s="13"/>
      <c r="AU7" s="13"/>
      <c r="AV7" s="13"/>
      <c r="AW7" s="13"/>
      <c r="AX7" s="13"/>
      <c r="AY7" s="13"/>
      <c r="AZ7" s="13"/>
      <c r="BA7" s="13"/>
      <c r="BB7" s="13"/>
      <c r="BC7" s="13"/>
      <c r="BD7" s="13"/>
      <c r="BE7" s="13"/>
      <c r="BF7" s="13"/>
      <c r="BG7" s="13"/>
      <c r="BH7" s="13"/>
      <c r="BI7" s="13"/>
      <c r="BJ7" s="13"/>
      <c r="BK7" s="13"/>
    </row>
    <row r="8" spans="1:63" ht="33" customHeight="1" thickTop="1" thickBot="1" x14ac:dyDescent="0.35">
      <c r="A8" s="561" t="s">
        <v>130</v>
      </c>
      <c r="B8" s="562"/>
      <c r="C8" s="562"/>
      <c r="D8" s="562"/>
      <c r="E8" s="68">
        <f>IF(E7*1.6&gt;=1,1,IF(E7&lt;0.3,0,E7*1.6))</f>
        <v>0</v>
      </c>
      <c r="F8" s="4"/>
      <c r="G8" s="623" t="s">
        <v>131</v>
      </c>
      <c r="H8" s="624"/>
      <c r="I8" s="624"/>
      <c r="J8" s="624"/>
      <c r="K8" s="624"/>
      <c r="L8" s="625"/>
      <c r="O8" s="70"/>
      <c r="P8" s="13"/>
      <c r="Q8" s="13"/>
      <c r="R8" s="13"/>
      <c r="S8" s="13"/>
      <c r="T8" s="13"/>
      <c r="U8" s="13"/>
      <c r="V8" s="13"/>
      <c r="W8" s="48"/>
      <c r="X8" s="48"/>
      <c r="Y8" s="606" t="s">
        <v>132</v>
      </c>
      <c r="Z8" s="607"/>
      <c r="AA8" s="607"/>
      <c r="AB8" s="607"/>
      <c r="AC8" s="607"/>
      <c r="AD8" s="607"/>
      <c r="AE8" s="607"/>
      <c r="AF8" s="608"/>
      <c r="AG8" s="44"/>
      <c r="AH8" s="44"/>
      <c r="AN8" s="13"/>
      <c r="AO8" s="13"/>
      <c r="AP8" s="13"/>
      <c r="AQ8" s="13"/>
      <c r="AR8" s="13"/>
      <c r="AS8" s="13"/>
      <c r="AT8" s="13"/>
      <c r="AU8" s="13"/>
      <c r="AV8" s="13"/>
      <c r="AW8" s="13"/>
      <c r="AX8" s="13"/>
      <c r="AY8" s="13"/>
      <c r="AZ8" s="13"/>
      <c r="BA8" s="13"/>
      <c r="BB8" s="13"/>
      <c r="BC8" s="13"/>
      <c r="BD8" s="13"/>
      <c r="BE8" s="13"/>
      <c r="BF8" s="13"/>
      <c r="BG8" s="13"/>
      <c r="BH8" s="13"/>
      <c r="BI8" s="13"/>
      <c r="BJ8" s="13"/>
      <c r="BK8" s="13"/>
    </row>
    <row r="9" spans="1:63" ht="23.25" customHeight="1" thickBot="1" x14ac:dyDescent="0.35">
      <c r="A9" s="609" t="s">
        <v>133</v>
      </c>
      <c r="B9" s="610"/>
      <c r="C9" s="610"/>
      <c r="D9" s="610"/>
      <c r="E9" s="69">
        <f>IF(1-E8 = 1, 0, 1-E8)</f>
        <v>0</v>
      </c>
      <c r="G9" s="626">
        <v>1</v>
      </c>
      <c r="H9" s="627"/>
      <c r="I9" s="627"/>
      <c r="J9" s="627">
        <v>1</v>
      </c>
      <c r="K9" s="627"/>
      <c r="L9" s="628"/>
      <c r="O9" s="51"/>
      <c r="P9" s="14"/>
      <c r="Q9" s="14"/>
      <c r="R9" s="14"/>
      <c r="S9" s="14"/>
      <c r="T9" s="14"/>
      <c r="U9" s="14"/>
      <c r="V9" s="14"/>
      <c r="W9" s="49"/>
      <c r="X9" s="49"/>
      <c r="Y9" s="34"/>
      <c r="Z9" s="35"/>
      <c r="AA9" s="35"/>
      <c r="AB9" s="35"/>
      <c r="AC9" s="35"/>
      <c r="AD9" s="50"/>
      <c r="AE9" s="35"/>
      <c r="AF9" s="36"/>
      <c r="AG9" s="44"/>
      <c r="AH9" s="44"/>
      <c r="AN9" s="14"/>
      <c r="AO9" s="14"/>
      <c r="AP9" s="14"/>
      <c r="AQ9" s="14"/>
      <c r="AR9" s="14"/>
      <c r="AS9" s="14"/>
      <c r="AT9" s="14"/>
      <c r="AU9" s="14"/>
      <c r="AV9" s="14"/>
      <c r="AW9" s="14"/>
      <c r="AX9" s="14"/>
      <c r="AY9" s="14"/>
      <c r="AZ9" s="14"/>
      <c r="BA9" s="14"/>
      <c r="BB9" s="14"/>
      <c r="BC9" s="14"/>
      <c r="BD9" s="14"/>
      <c r="BE9" s="14"/>
      <c r="BF9" s="14"/>
      <c r="BG9" s="14"/>
      <c r="BH9" s="14"/>
      <c r="BI9" s="14"/>
      <c r="BJ9" s="14"/>
      <c r="BK9" s="14"/>
    </row>
    <row r="10" spans="1:63" ht="5.25" customHeight="1" thickTop="1" thickBot="1" x14ac:dyDescent="0.35">
      <c r="A10" s="27"/>
      <c r="B10" s="7"/>
      <c r="C10" s="7"/>
      <c r="D10" s="7"/>
      <c r="E10" s="22"/>
      <c r="G10" s="14"/>
      <c r="H10" s="14"/>
      <c r="I10" s="21"/>
      <c r="K10" s="14"/>
      <c r="L10" s="14"/>
      <c r="O10" s="14"/>
      <c r="P10" s="14"/>
      <c r="Q10" s="14"/>
      <c r="R10" s="14"/>
      <c r="S10" s="14"/>
      <c r="T10" s="14"/>
      <c r="U10" s="14"/>
      <c r="V10" s="14"/>
      <c r="W10" s="49"/>
      <c r="X10" s="49"/>
      <c r="Y10" s="37"/>
      <c r="Z10" s="38"/>
      <c r="AA10" s="38"/>
      <c r="AB10" s="38"/>
      <c r="AC10" s="38"/>
      <c r="AD10" s="38"/>
      <c r="AE10" s="38"/>
      <c r="AF10" s="39"/>
      <c r="AG10" s="44"/>
      <c r="AH10" s="4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row>
    <row r="11" spans="1:63" ht="34.5" customHeight="1" thickTop="1" thickBot="1" x14ac:dyDescent="0.35">
      <c r="A11" s="611" t="s">
        <v>134</v>
      </c>
      <c r="B11" s="612"/>
      <c r="C11" s="612"/>
      <c r="D11" s="612"/>
      <c r="E11" s="613"/>
      <c r="G11" s="614" t="s">
        <v>135</v>
      </c>
      <c r="H11" s="615"/>
      <c r="I11" s="615"/>
      <c r="J11" s="615"/>
      <c r="K11" s="615"/>
      <c r="L11" s="616"/>
      <c r="O11" s="15"/>
      <c r="P11" s="15"/>
      <c r="Q11" s="15"/>
      <c r="R11" s="15"/>
      <c r="S11" s="15"/>
      <c r="T11" s="15"/>
      <c r="U11" s="15"/>
      <c r="V11" s="15"/>
      <c r="W11" s="45"/>
      <c r="X11" s="45"/>
      <c r="Y11" s="40"/>
      <c r="Z11" s="41"/>
      <c r="AA11" s="41"/>
      <c r="AB11" s="41"/>
      <c r="AC11" s="41"/>
      <c r="AD11" s="41"/>
      <c r="AE11" s="41"/>
      <c r="AF11" s="42"/>
      <c r="AG11" s="44"/>
      <c r="AH11" s="44"/>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row>
    <row r="12" spans="1:63" ht="22.5" customHeight="1" thickBot="1" x14ac:dyDescent="0.35">
      <c r="A12" s="574" t="s">
        <v>136</v>
      </c>
      <c r="B12" s="575"/>
      <c r="C12" s="575"/>
      <c r="D12" s="575"/>
      <c r="E12" s="29"/>
      <c r="G12" s="563" t="s">
        <v>137</v>
      </c>
      <c r="H12" s="564"/>
      <c r="I12" s="564"/>
      <c r="J12" s="564"/>
      <c r="K12" s="592">
        <f>INDEX(LunchFree,I6)*D17+INDEX(LunchPaid,I7)*D18+INDEX(sixcents,G9)*E12</f>
        <v>0</v>
      </c>
      <c r="L12" s="593"/>
      <c r="P12" s="1"/>
      <c r="Q12" s="1"/>
      <c r="R12" s="1"/>
      <c r="S12" s="1"/>
      <c r="T12" s="1"/>
      <c r="U12" s="1"/>
      <c r="V12" s="1"/>
      <c r="W12" s="44"/>
      <c r="X12" s="44"/>
      <c r="Y12" s="44"/>
      <c r="Z12" s="44"/>
      <c r="AA12" s="44"/>
      <c r="AB12" s="44"/>
      <c r="AC12" s="44"/>
      <c r="AD12" s="44"/>
      <c r="AE12" s="44"/>
      <c r="AF12" s="44"/>
      <c r="AG12" s="44"/>
      <c r="AH12" s="44"/>
    </row>
    <row r="13" spans="1:63" ht="21" customHeight="1" thickBot="1" x14ac:dyDescent="0.35">
      <c r="A13" s="576" t="s">
        <v>138</v>
      </c>
      <c r="B13" s="577"/>
      <c r="C13" s="577"/>
      <c r="D13" s="577">
        <v>965</v>
      </c>
      <c r="E13" s="30"/>
      <c r="G13" s="652" t="s">
        <v>139</v>
      </c>
      <c r="H13" s="653"/>
      <c r="I13" s="653"/>
      <c r="J13" s="653"/>
      <c r="K13" s="594">
        <f>INDEX(Breakfree,K6)*D19+INDEX(Breakpaid,K7)*D20</f>
        <v>0</v>
      </c>
      <c r="L13" s="595"/>
    </row>
    <row r="14" spans="1:63" ht="24" customHeight="1" thickTop="1" thickBot="1" x14ac:dyDescent="0.35">
      <c r="A14" s="578" t="s">
        <v>71</v>
      </c>
      <c r="B14" s="579"/>
      <c r="C14" s="579"/>
      <c r="D14" s="579">
        <f>D12+D13</f>
        <v>965</v>
      </c>
      <c r="E14" s="58">
        <f>E12+E13</f>
        <v>0</v>
      </c>
      <c r="G14" s="580" t="s">
        <v>72</v>
      </c>
      <c r="H14" s="581"/>
      <c r="I14" s="581"/>
      <c r="J14" s="582"/>
      <c r="K14" s="654">
        <f>K12+K13</f>
        <v>0</v>
      </c>
      <c r="L14" s="655"/>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row>
    <row r="15" spans="1:63" ht="12" customHeight="1" thickTop="1" thickBot="1" x14ac:dyDescent="0.35">
      <c r="A15" s="646" t="s">
        <v>140</v>
      </c>
      <c r="B15" s="647"/>
      <c r="C15" s="664"/>
      <c r="D15" s="59" t="s">
        <v>74</v>
      </c>
      <c r="E15" s="60" t="s">
        <v>75</v>
      </c>
      <c r="G15" s="583"/>
      <c r="H15" s="584"/>
      <c r="I15" s="584"/>
      <c r="J15" s="585"/>
      <c r="K15" s="656"/>
      <c r="L15" s="657"/>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row>
    <row r="16" spans="1:63" ht="39" customHeight="1" thickBot="1" x14ac:dyDescent="0.4">
      <c r="A16" s="649"/>
      <c r="B16" s="650"/>
      <c r="C16" s="665"/>
      <c r="D16" s="61"/>
      <c r="E16" s="62"/>
      <c r="F16" s="9"/>
      <c r="G16" s="676" t="s">
        <v>141</v>
      </c>
      <c r="H16" s="677"/>
      <c r="I16" s="677"/>
      <c r="J16" s="677"/>
      <c r="K16" s="592">
        <f>INDEX(LunchFree,I6)*E8+INDEX(LunchPaid,I7)*E9+INDEX(sixcents,G9)</f>
        <v>0</v>
      </c>
      <c r="L16" s="593"/>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row>
    <row r="17" spans="1:67" ht="32.25" customHeight="1" thickTop="1" thickBot="1" x14ac:dyDescent="0.35">
      <c r="A17" s="589" t="s">
        <v>142</v>
      </c>
      <c r="B17" s="590"/>
      <c r="C17" s="591"/>
      <c r="D17" s="596">
        <f>ROUND(((E12*D16)+E12)*E8,0)</f>
        <v>0</v>
      </c>
      <c r="E17" s="597"/>
      <c r="F17" s="8"/>
      <c r="G17" s="598" t="s">
        <v>143</v>
      </c>
      <c r="H17" s="599"/>
      <c r="I17" s="599"/>
      <c r="J17" s="599"/>
      <c r="K17" s="572">
        <f>INDEX(Breakfree,K6)*E8+INDEX(Breakpaid,K7)*E9</f>
        <v>0</v>
      </c>
      <c r="L17" s="573"/>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row>
    <row r="18" spans="1:67" ht="36.75" customHeight="1" thickTop="1" thickBot="1" x14ac:dyDescent="0.35">
      <c r="A18" s="565" t="s">
        <v>144</v>
      </c>
      <c r="B18" s="566"/>
      <c r="C18" s="567"/>
      <c r="D18" s="568">
        <f>ROUND(((E12*D16)+E12)-D17,0)</f>
        <v>0</v>
      </c>
      <c r="E18" s="569"/>
      <c r="F18" s="8"/>
      <c r="G18" s="586" t="s">
        <v>145</v>
      </c>
      <c r="H18" s="587"/>
      <c r="I18" s="587"/>
      <c r="J18" s="587"/>
      <c r="K18" s="587"/>
      <c r="L18" s="588"/>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row>
    <row r="19" spans="1:67" ht="28.5" customHeight="1" thickTop="1" thickBot="1" x14ac:dyDescent="0.35">
      <c r="A19" s="565" t="s">
        <v>146</v>
      </c>
      <c r="B19" s="566"/>
      <c r="C19" s="567"/>
      <c r="D19" s="568">
        <f>ROUND(((E13*E16)+E13)*E8,0)</f>
        <v>0</v>
      </c>
      <c r="E19" s="569"/>
      <c r="G19" s="570" t="s">
        <v>147</v>
      </c>
      <c r="H19" s="571"/>
      <c r="I19" s="571"/>
      <c r="J19" s="571"/>
      <c r="K19" s="557">
        <f>(E21-K16)*((E12*D16)+E12)</f>
        <v>0</v>
      </c>
      <c r="L19" s="558"/>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M19" s="25"/>
      <c r="BN19" s="25"/>
      <c r="BO19" s="25"/>
    </row>
    <row r="20" spans="1:67" ht="27.75" customHeight="1" thickBot="1" x14ac:dyDescent="0.35">
      <c r="A20" s="643" t="s">
        <v>148</v>
      </c>
      <c r="B20" s="644"/>
      <c r="C20" s="645"/>
      <c r="D20" s="635">
        <f>ROUND(((E13*E16)+E13)-D19,0)</f>
        <v>0</v>
      </c>
      <c r="E20" s="636"/>
      <c r="F20" s="5"/>
      <c r="G20" s="555" t="s">
        <v>149</v>
      </c>
      <c r="H20" s="556"/>
      <c r="I20" s="556"/>
      <c r="J20" s="556"/>
      <c r="K20" s="559">
        <f>(E22-K17)*((E13*E16)+E13)</f>
        <v>0</v>
      </c>
      <c r="L20" s="560"/>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row>
    <row r="21" spans="1:67" ht="26.25" customHeight="1" thickTop="1" thickBot="1" x14ac:dyDescent="0.35">
      <c r="A21" s="646" t="s">
        <v>150</v>
      </c>
      <c r="B21" s="647"/>
      <c r="C21" s="648"/>
      <c r="D21" s="55" t="s">
        <v>151</v>
      </c>
      <c r="E21" s="56"/>
      <c r="G21" s="637" t="s">
        <v>152</v>
      </c>
      <c r="H21" s="638"/>
      <c r="I21" s="638"/>
      <c r="J21" s="638"/>
      <c r="K21" s="551">
        <f>K19+K20</f>
        <v>0</v>
      </c>
      <c r="L21" s="552"/>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row>
    <row r="22" spans="1:67" ht="26.25" customHeight="1" thickBot="1" x14ac:dyDescent="0.35">
      <c r="A22" s="649"/>
      <c r="B22" s="650"/>
      <c r="C22" s="651"/>
      <c r="D22" s="63" t="s">
        <v>153</v>
      </c>
      <c r="E22" s="64"/>
      <c r="F22" s="26"/>
      <c r="G22" s="639"/>
      <c r="H22" s="640"/>
      <c r="I22" s="640"/>
      <c r="J22" s="640"/>
      <c r="K22" s="553"/>
      <c r="L22" s="554"/>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row>
    <row r="23" spans="1:67" ht="45" customHeight="1" thickTop="1" x14ac:dyDescent="0.35">
      <c r="A23" s="641" t="s">
        <v>154</v>
      </c>
      <c r="B23" s="642"/>
      <c r="C23" s="642"/>
      <c r="D23" s="642"/>
    </row>
    <row r="24" spans="1:67" ht="57" customHeight="1" x14ac:dyDescent="0.3">
      <c r="A24" s="633" t="s">
        <v>155</v>
      </c>
      <c r="B24" s="634"/>
      <c r="C24" s="634"/>
      <c r="D24" s="634"/>
    </row>
    <row r="25" spans="1:67" ht="24" customHeight="1" x14ac:dyDescent="0.3">
      <c r="A25" s="632" t="s">
        <v>92</v>
      </c>
      <c r="B25" s="632"/>
      <c r="C25" s="632" t="s">
        <v>93</v>
      </c>
      <c r="D25" s="632"/>
    </row>
    <row r="26" spans="1:67" ht="21.75" customHeight="1" x14ac:dyDescent="0.3">
      <c r="A26" s="71" t="s">
        <v>95</v>
      </c>
      <c r="B26" s="71" t="s">
        <v>96</v>
      </c>
      <c r="C26" s="71" t="s">
        <v>95</v>
      </c>
      <c r="D26" s="71" t="s">
        <v>96</v>
      </c>
    </row>
    <row r="27" spans="1:67" ht="15" customHeight="1" x14ac:dyDescent="0.3">
      <c r="A27" s="72">
        <v>0</v>
      </c>
      <c r="B27" s="72">
        <v>0</v>
      </c>
      <c r="C27" s="72">
        <v>0</v>
      </c>
      <c r="D27" s="72">
        <v>0</v>
      </c>
    </row>
    <row r="28" spans="1:67" ht="15" customHeight="1" x14ac:dyDescent="0.3">
      <c r="A28" s="65" t="s">
        <v>98</v>
      </c>
      <c r="B28" s="65" t="s">
        <v>98</v>
      </c>
      <c r="C28" s="65" t="s">
        <v>98</v>
      </c>
      <c r="D28" s="65" t="s">
        <v>98</v>
      </c>
    </row>
    <row r="29" spans="1:67" ht="15" customHeight="1" x14ac:dyDescent="0.3">
      <c r="A29" s="31">
        <v>2.93</v>
      </c>
      <c r="B29" s="31">
        <v>0.28000000000000003</v>
      </c>
      <c r="C29" s="31">
        <v>1.58</v>
      </c>
      <c r="D29" s="31">
        <v>0.28000000000000003</v>
      </c>
    </row>
    <row r="30" spans="1:67" ht="15" customHeight="1" x14ac:dyDescent="0.3">
      <c r="A30" s="31">
        <v>2.95</v>
      </c>
      <c r="B30" s="31">
        <v>0.3</v>
      </c>
      <c r="C30" s="31">
        <v>1.89</v>
      </c>
      <c r="D30" s="31">
        <v>0.28000000000000003</v>
      </c>
    </row>
    <row r="31" spans="1:67" x14ac:dyDescent="0.3">
      <c r="A31" s="31">
        <v>3.01</v>
      </c>
      <c r="B31" s="31">
        <v>0.36</v>
      </c>
      <c r="C31" s="31" t="s">
        <v>104</v>
      </c>
      <c r="D31" s="31" t="s">
        <v>104</v>
      </c>
    </row>
    <row r="32" spans="1:67" x14ac:dyDescent="0.3">
      <c r="A32" s="66" t="s">
        <v>104</v>
      </c>
      <c r="B32" s="31" t="s">
        <v>104</v>
      </c>
      <c r="C32" s="31">
        <v>2.5299999999999998</v>
      </c>
      <c r="D32" s="31">
        <v>0.41</v>
      </c>
    </row>
    <row r="33" spans="1:10" x14ac:dyDescent="0.3">
      <c r="A33" s="31">
        <v>4.74</v>
      </c>
      <c r="B33" s="31">
        <v>0.45</v>
      </c>
      <c r="C33" s="31">
        <v>3.03</v>
      </c>
      <c r="D33" s="31">
        <v>0.41</v>
      </c>
    </row>
    <row r="34" spans="1:10" x14ac:dyDescent="0.3">
      <c r="A34" s="31">
        <v>4.76</v>
      </c>
      <c r="B34" s="31">
        <v>0.47</v>
      </c>
      <c r="C34" s="31" t="s">
        <v>156</v>
      </c>
      <c r="D34" s="31" t="s">
        <v>156</v>
      </c>
    </row>
    <row r="35" spans="1:10" x14ac:dyDescent="0.3">
      <c r="A35" s="31">
        <v>5</v>
      </c>
      <c r="B35" s="31">
        <v>0.56999999999999995</v>
      </c>
      <c r="C35" s="31">
        <v>1.85</v>
      </c>
      <c r="D35" s="31">
        <v>0.31</v>
      </c>
    </row>
    <row r="36" spans="1:10" x14ac:dyDescent="0.3">
      <c r="A36" s="66" t="s">
        <v>156</v>
      </c>
      <c r="B36" s="31" t="s">
        <v>156</v>
      </c>
      <c r="C36" s="31">
        <v>2.21</v>
      </c>
      <c r="D36" s="31">
        <v>0.31</v>
      </c>
    </row>
    <row r="37" spans="1:10" x14ac:dyDescent="0.3">
      <c r="A37" s="31">
        <v>3.42</v>
      </c>
      <c r="B37" s="31">
        <v>0.32</v>
      </c>
      <c r="C37" s="31" t="s">
        <v>109</v>
      </c>
      <c r="D37" s="72" t="s">
        <v>109</v>
      </c>
    </row>
    <row r="38" spans="1:10" x14ac:dyDescent="0.3">
      <c r="A38" s="31">
        <v>3.44</v>
      </c>
      <c r="B38" s="31">
        <v>0.34</v>
      </c>
      <c r="C38" s="72"/>
      <c r="D38" s="72"/>
    </row>
    <row r="39" spans="1:10" x14ac:dyDescent="0.3">
      <c r="A39" s="31">
        <v>3.62</v>
      </c>
      <c r="B39" s="31">
        <v>0.41</v>
      </c>
      <c r="C39" s="72"/>
      <c r="D39" s="72"/>
    </row>
    <row r="40" spans="1:10" x14ac:dyDescent="0.3">
      <c r="A40" s="66" t="s">
        <v>109</v>
      </c>
      <c r="B40" s="65" t="s">
        <v>109</v>
      </c>
      <c r="C40" s="72"/>
      <c r="D40" s="72"/>
    </row>
    <row r="41" spans="1:10" x14ac:dyDescent="0.3">
      <c r="A41" s="31"/>
      <c r="B41" s="72"/>
      <c r="C41" s="72"/>
      <c r="D41" s="72"/>
    </row>
    <row r="42" spans="1:10" x14ac:dyDescent="0.3">
      <c r="A42" s="72"/>
      <c r="B42" s="72"/>
      <c r="C42" s="72"/>
      <c r="D42" s="72"/>
    </row>
    <row r="43" spans="1:10" x14ac:dyDescent="0.3">
      <c r="A43" s="72"/>
      <c r="B43" s="72"/>
      <c r="C43" s="72"/>
      <c r="D43" s="72"/>
    </row>
    <row r="44" spans="1:10" x14ac:dyDescent="0.3">
      <c r="A44" s="72"/>
      <c r="B44" s="72"/>
      <c r="C44" s="72"/>
      <c r="D44" s="72"/>
    </row>
    <row r="45" spans="1:10" x14ac:dyDescent="0.3">
      <c r="A45" s="72"/>
      <c r="B45" s="72"/>
      <c r="C45" s="72"/>
      <c r="D45" s="72"/>
      <c r="G45" s="18"/>
      <c r="H45" s="18"/>
      <c r="I45" s="18"/>
      <c r="J45" s="18"/>
    </row>
    <row r="46" spans="1:10" x14ac:dyDescent="0.3">
      <c r="A46" s="72"/>
      <c r="B46" s="72"/>
      <c r="C46" s="72"/>
      <c r="D46" s="72"/>
      <c r="F46" s="18"/>
      <c r="G46" s="18"/>
      <c r="H46" s="18" t="s">
        <v>157</v>
      </c>
      <c r="I46" s="18"/>
      <c r="J46" s="18" t="s">
        <v>158</v>
      </c>
    </row>
    <row r="47" spans="1:10" x14ac:dyDescent="0.3">
      <c r="A47" s="72"/>
      <c r="B47" s="72"/>
      <c r="C47" s="72"/>
      <c r="D47" s="72"/>
      <c r="E47" s="18"/>
      <c r="F47" s="18"/>
      <c r="G47" s="18"/>
      <c r="H47" s="18"/>
      <c r="I47" s="18"/>
      <c r="J47" s="18"/>
    </row>
    <row r="48" spans="1:10" x14ac:dyDescent="0.3">
      <c r="A48" s="72"/>
      <c r="B48" s="72"/>
      <c r="C48" s="72"/>
      <c r="D48" s="72"/>
      <c r="E48" s="19"/>
      <c r="F48" s="18"/>
      <c r="G48" s="18"/>
      <c r="H48" s="18" t="s">
        <v>159</v>
      </c>
      <c r="I48" s="18"/>
      <c r="J48" s="18" t="s">
        <v>159</v>
      </c>
    </row>
    <row r="49" spans="1:10" x14ac:dyDescent="0.3">
      <c r="A49" s="72"/>
      <c r="B49" s="72"/>
      <c r="C49" s="72"/>
      <c r="D49" s="72"/>
      <c r="E49" s="20"/>
      <c r="F49" s="18"/>
      <c r="G49" s="18"/>
      <c r="H49" s="18" t="s">
        <v>160</v>
      </c>
      <c r="I49" s="18"/>
      <c r="J49" s="18" t="s">
        <v>160</v>
      </c>
    </row>
    <row r="50" spans="1:10" x14ac:dyDescent="0.3">
      <c r="A50" s="72" t="s">
        <v>117</v>
      </c>
      <c r="B50" s="72"/>
      <c r="C50" s="72"/>
      <c r="D50" s="72"/>
      <c r="E50" s="57">
        <v>0</v>
      </c>
      <c r="F50" s="18"/>
    </row>
    <row r="51" spans="1:10" x14ac:dyDescent="0.3">
      <c r="A51" s="72"/>
      <c r="B51" s="72"/>
      <c r="C51" s="72"/>
      <c r="D51" s="72"/>
      <c r="E51" s="57">
        <v>0.06</v>
      </c>
    </row>
    <row r="52" spans="1:10" x14ac:dyDescent="0.3">
      <c r="A52" s="12"/>
      <c r="B52" s="12"/>
      <c r="C52" s="12"/>
      <c r="D52" s="12"/>
      <c r="E52" s="20"/>
    </row>
    <row r="53" spans="1:10" x14ac:dyDescent="0.3">
      <c r="A53" s="12"/>
      <c r="B53" s="12"/>
      <c r="C53" s="12"/>
      <c r="D53" s="12"/>
      <c r="E53" s="20"/>
    </row>
    <row r="54" spans="1:10" x14ac:dyDescent="0.3">
      <c r="A54" s="12"/>
      <c r="B54" s="12"/>
      <c r="C54" s="12"/>
      <c r="D54" s="12"/>
      <c r="E54" s="20"/>
    </row>
    <row r="55" spans="1:10" x14ac:dyDescent="0.3">
      <c r="A55" s="12"/>
      <c r="B55" s="12"/>
      <c r="C55" s="12"/>
      <c r="D55" s="12"/>
      <c r="E55" s="20"/>
    </row>
    <row r="56" spans="1:10" x14ac:dyDescent="0.3">
      <c r="A56" s="12"/>
      <c r="B56" s="12"/>
      <c r="C56" s="12"/>
      <c r="D56" s="12"/>
      <c r="E56" s="20"/>
    </row>
    <row r="57" spans="1:10" x14ac:dyDescent="0.3">
      <c r="A57" s="12"/>
      <c r="B57" s="12"/>
      <c r="C57" s="12"/>
      <c r="D57" s="12"/>
      <c r="E57" s="20"/>
    </row>
    <row r="58" spans="1:10" x14ac:dyDescent="0.3">
      <c r="A58" s="12"/>
      <c r="B58" s="12"/>
      <c r="C58" s="12"/>
      <c r="D58" s="12"/>
      <c r="E58" s="20"/>
    </row>
    <row r="59" spans="1:10" x14ac:dyDescent="0.3">
      <c r="A59" s="12"/>
      <c r="B59" s="12"/>
      <c r="C59" s="12"/>
      <c r="D59" s="12"/>
      <c r="E59" s="20"/>
    </row>
    <row r="71" spans="1:5" x14ac:dyDescent="0.3">
      <c r="A71" s="12"/>
      <c r="B71" s="12"/>
      <c r="C71" s="12"/>
      <c r="D71" s="12"/>
      <c r="E71" s="20"/>
    </row>
    <row r="72" spans="1:5" x14ac:dyDescent="0.3">
      <c r="A72" s="12"/>
      <c r="B72" s="12"/>
      <c r="C72" s="12"/>
      <c r="D72" s="12"/>
      <c r="E72" s="20"/>
    </row>
    <row r="73" spans="1:5" x14ac:dyDescent="0.3">
      <c r="A73" s="12"/>
      <c r="B73" s="12"/>
      <c r="C73" s="12"/>
      <c r="D73" s="12"/>
      <c r="E73" s="20"/>
    </row>
    <row r="74" spans="1:5" x14ac:dyDescent="0.3">
      <c r="A74" s="12"/>
      <c r="B74" s="12"/>
      <c r="C74" s="12"/>
      <c r="D74" s="12"/>
      <c r="E74" s="20"/>
    </row>
    <row r="75" spans="1:5" x14ac:dyDescent="0.3">
      <c r="A75" s="12"/>
      <c r="B75" s="12"/>
      <c r="C75" s="12"/>
      <c r="D75" s="12"/>
      <c r="E75" s="20"/>
    </row>
    <row r="76" spans="1:5" x14ac:dyDescent="0.3">
      <c r="A76" s="12"/>
      <c r="B76" s="12"/>
      <c r="C76" s="12"/>
      <c r="D76" s="12"/>
      <c r="E76" s="20"/>
    </row>
    <row r="79" spans="1:5" ht="24.75" customHeight="1" x14ac:dyDescent="0.3"/>
    <row r="93" ht="72.75" customHeight="1" x14ac:dyDescent="0.3"/>
  </sheetData>
  <dataConsolidate/>
  <mergeCells count="55">
    <mergeCell ref="K12:L12"/>
    <mergeCell ref="G13:J13"/>
    <mergeCell ref="K14:L15"/>
    <mergeCell ref="G3:L4"/>
    <mergeCell ref="A15:C16"/>
    <mergeCell ref="G6:H6"/>
    <mergeCell ref="G5:L5"/>
    <mergeCell ref="A3:E3"/>
    <mergeCell ref="D4:E4"/>
    <mergeCell ref="A7:D7"/>
    <mergeCell ref="G16:J16"/>
    <mergeCell ref="A6:D6"/>
    <mergeCell ref="A25:B25"/>
    <mergeCell ref="C25:D25"/>
    <mergeCell ref="A24:D24"/>
    <mergeCell ref="D20:E20"/>
    <mergeCell ref="G21:J22"/>
    <mergeCell ref="A23:D23"/>
    <mergeCell ref="A20:C20"/>
    <mergeCell ref="A21:C22"/>
    <mergeCell ref="Y1:AF6"/>
    <mergeCell ref="Y7:AF7"/>
    <mergeCell ref="Y8:AF8"/>
    <mergeCell ref="A9:D9"/>
    <mergeCell ref="A11:E11"/>
    <mergeCell ref="G11:L11"/>
    <mergeCell ref="A1:L1"/>
    <mergeCell ref="A5:D5"/>
    <mergeCell ref="A4:C4"/>
    <mergeCell ref="G8:L8"/>
    <mergeCell ref="G9:L9"/>
    <mergeCell ref="G7:H7"/>
    <mergeCell ref="O1:Q1"/>
    <mergeCell ref="G18:L18"/>
    <mergeCell ref="A17:C17"/>
    <mergeCell ref="K16:L16"/>
    <mergeCell ref="K13:L13"/>
    <mergeCell ref="D17:E17"/>
    <mergeCell ref="G17:J17"/>
    <mergeCell ref="K21:L22"/>
    <mergeCell ref="G20:J20"/>
    <mergeCell ref="K19:L19"/>
    <mergeCell ref="K20:L20"/>
    <mergeCell ref="A8:D8"/>
    <mergeCell ref="G12:J12"/>
    <mergeCell ref="A19:C19"/>
    <mergeCell ref="A18:C18"/>
    <mergeCell ref="D18:E18"/>
    <mergeCell ref="D19:E19"/>
    <mergeCell ref="G19:J19"/>
    <mergeCell ref="K17:L17"/>
    <mergeCell ref="A12:D12"/>
    <mergeCell ref="A13:D13"/>
    <mergeCell ref="A14:D14"/>
    <mergeCell ref="G14:J15"/>
  </mergeCells>
  <conditionalFormatting sqref="E7">
    <cfRule type="cellIs" dxfId="1" priority="1" operator="greaterThanOrEqual">
      <formula>0.4</formula>
    </cfRule>
    <cfRule type="expression" dxfId="0" priority="2">
      <formula>IF(OR($E$7&lt;0.4,$E$7&gt;1),1,0)</formula>
    </cfRule>
  </conditionalFormatting>
  <dataValidations count="3">
    <dataValidation type="custom" errorStyle="warning" operator="lessThanOrEqual" allowBlank="1" showInputMessage="1" showErrorMessage="1" errorTitle="Check Eligibility!!" error="Invalid Identified Student Percentage!!  _x000a__x000a_Identified Student Percentage is less than 40%" sqref="E5" xr:uid="{00000000-0002-0000-0200-000000000000}">
      <formula1>IF(E5/E6&gt;1,"ERROR",IF(E5/E6&lt;0.4,"CHECK",E5/E6))</formula1>
    </dataValidation>
    <dataValidation type="custom" errorStyle="warning" operator="greaterThanOrEqual" allowBlank="1" showInputMessage="1" showErrorMessage="1" errorTitle="Check Eligibility!!" error="Invalid Identified Student Percentage!!  _x000a__x000a_Identified Student Percentage is less than 40%_x000a_" sqref="E6" xr:uid="{00000000-0002-0000-0200-000001000000}">
      <formula1>IF(E5/E6&gt;1,"ERROR",IF(E5/E6&lt;0.4,"CHECK",E5/E6))</formula1>
    </dataValidation>
    <dataValidation type="custom" errorStyle="warning" allowBlank="1" showInputMessage="1" showErrorMessage="1" errorTitle="WARNING" error="The percentage of identifed students is below 40%. If you are calculating for a base year, and the percentage is above 30% you may proceed." sqref="E7" xr:uid="{00000000-0002-0000-0200-000002000000}">
      <formula1>IF(OR(#REF!="warning",#REF!="stop"),TRUE,FALSE)</formula1>
    </dataValidation>
  </dataValidations>
  <hyperlinks>
    <hyperlink ref="D4:E4" location="Identified" display="Click to define: Identified Students" xr:uid="{00000000-0004-0000-0200-000000000000}"/>
    <hyperlink ref="Y8:AF8" location="Estimator!A1" display="Click here to go back to the Estimator" xr:uid="{00000000-0004-0000-0200-000001000000}"/>
    <hyperlink ref="O1:Q1" location="'Reimbursement Rates'!A1" display="If you do not know your reimbursement rate click here" xr:uid="{00000000-0004-0000-0200-000002000000}"/>
  </hyperlinks>
  <pageMargins left="0.15" right="0.15" top="0" bottom="0" header="0.3" footer="0.3"/>
  <pageSetup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01" r:id="rId4" name="Drop Down 5">
              <controlPr defaultSize="0" autoLine="0" autoPict="0">
                <anchor moveWithCells="1">
                  <from>
                    <xdr:col>7</xdr:col>
                    <xdr:colOff>144780</xdr:colOff>
                    <xdr:row>5</xdr:row>
                    <xdr:rowOff>0</xdr:rowOff>
                  </from>
                  <to>
                    <xdr:col>9</xdr:col>
                    <xdr:colOff>259080</xdr:colOff>
                    <xdr:row>5</xdr:row>
                    <xdr:rowOff>236220</xdr:rowOff>
                  </to>
                </anchor>
              </controlPr>
            </control>
          </mc:Choice>
        </mc:AlternateContent>
        <mc:AlternateContent xmlns:mc="http://schemas.openxmlformats.org/markup-compatibility/2006">
          <mc:Choice Requires="x14">
            <control shapeId="4100" r:id="rId5" name="Drop Down 4">
              <controlPr defaultSize="0" autoLine="0" autoPict="0">
                <anchor moveWithCells="1">
                  <from>
                    <xdr:col>7</xdr:col>
                    <xdr:colOff>144780</xdr:colOff>
                    <xdr:row>6</xdr:row>
                    <xdr:rowOff>0</xdr:rowOff>
                  </from>
                  <to>
                    <xdr:col>9</xdr:col>
                    <xdr:colOff>259080</xdr:colOff>
                    <xdr:row>6</xdr:row>
                    <xdr:rowOff>259080</xdr:rowOff>
                  </to>
                </anchor>
              </controlPr>
            </control>
          </mc:Choice>
        </mc:AlternateContent>
        <mc:AlternateContent xmlns:mc="http://schemas.openxmlformats.org/markup-compatibility/2006">
          <mc:Choice Requires="x14">
            <control shapeId="4099" r:id="rId6" name="Drop Down 3">
              <controlPr defaultSize="0" autoLine="0" autoPict="0">
                <anchor moveWithCells="1">
                  <from>
                    <xdr:col>9</xdr:col>
                    <xdr:colOff>487680</xdr:colOff>
                    <xdr:row>5</xdr:row>
                    <xdr:rowOff>7620</xdr:rowOff>
                  </from>
                  <to>
                    <xdr:col>11</xdr:col>
                    <xdr:colOff>0</xdr:colOff>
                    <xdr:row>5</xdr:row>
                    <xdr:rowOff>259080</xdr:rowOff>
                  </to>
                </anchor>
              </controlPr>
            </control>
          </mc:Choice>
        </mc:AlternateContent>
        <mc:AlternateContent xmlns:mc="http://schemas.openxmlformats.org/markup-compatibility/2006">
          <mc:Choice Requires="x14">
            <control shapeId="4098" r:id="rId7" name="Drop Down 2">
              <controlPr defaultSize="0" autoLine="0" autoPict="0">
                <anchor moveWithCells="1">
                  <from>
                    <xdr:col>9</xdr:col>
                    <xdr:colOff>487680</xdr:colOff>
                    <xdr:row>6</xdr:row>
                    <xdr:rowOff>0</xdr:rowOff>
                  </from>
                  <to>
                    <xdr:col>11</xdr:col>
                    <xdr:colOff>0</xdr:colOff>
                    <xdr:row>6</xdr:row>
                    <xdr:rowOff>259080</xdr:rowOff>
                  </to>
                </anchor>
              </controlPr>
            </control>
          </mc:Choice>
        </mc:AlternateContent>
        <mc:AlternateContent xmlns:mc="http://schemas.openxmlformats.org/markup-compatibility/2006">
          <mc:Choice Requires="x14">
            <control shapeId="4097" r:id="rId8" name="Drop Down 1">
              <controlPr defaultSize="0" autoLine="0" autoPict="0">
                <anchor moveWithCells="1">
                  <from>
                    <xdr:col>7</xdr:col>
                    <xdr:colOff>655320</xdr:colOff>
                    <xdr:row>8</xdr:row>
                    <xdr:rowOff>30480</xdr:rowOff>
                  </from>
                  <to>
                    <xdr:col>10</xdr:col>
                    <xdr:colOff>0</xdr:colOff>
                    <xdr:row>8</xdr:row>
                    <xdr:rowOff>259080</xdr:rowOff>
                  </to>
                </anchor>
              </controlPr>
            </control>
          </mc:Choice>
        </mc:AlternateContent>
        <mc:AlternateContent xmlns:mc="http://schemas.openxmlformats.org/markup-compatibility/2006">
          <mc:Choice Requires="x14">
            <control shapeId="4102" r:id="rId9" name="Drop Down 6">
              <controlPr defaultSize="0" autoLine="0" autoPict="0">
                <anchor moveWithCells="1">
                  <from>
                    <xdr:col>7</xdr:col>
                    <xdr:colOff>144780</xdr:colOff>
                    <xdr:row>5</xdr:row>
                    <xdr:rowOff>0</xdr:rowOff>
                  </from>
                  <to>
                    <xdr:col>9</xdr:col>
                    <xdr:colOff>259080</xdr:colOff>
                    <xdr:row>5</xdr:row>
                    <xdr:rowOff>236220</xdr:rowOff>
                  </to>
                </anchor>
              </controlPr>
            </control>
          </mc:Choice>
        </mc:AlternateContent>
        <mc:AlternateContent xmlns:mc="http://schemas.openxmlformats.org/markup-compatibility/2006">
          <mc:Choice Requires="x14">
            <control shapeId="4103" r:id="rId10" name="Drop Down 7">
              <controlPr defaultSize="0" autoLine="0" autoPict="0">
                <anchor moveWithCells="1">
                  <from>
                    <xdr:col>7</xdr:col>
                    <xdr:colOff>144780</xdr:colOff>
                    <xdr:row>6</xdr:row>
                    <xdr:rowOff>0</xdr:rowOff>
                  </from>
                  <to>
                    <xdr:col>9</xdr:col>
                    <xdr:colOff>259080</xdr:colOff>
                    <xdr:row>6</xdr:row>
                    <xdr:rowOff>259080</xdr:rowOff>
                  </to>
                </anchor>
              </controlPr>
            </control>
          </mc:Choice>
        </mc:AlternateContent>
        <mc:AlternateContent xmlns:mc="http://schemas.openxmlformats.org/markup-compatibility/2006">
          <mc:Choice Requires="x14">
            <control shapeId="4108" r:id="rId11" name="Drop Down 12">
              <controlPr defaultSize="0" autoLine="0" autoPict="0">
                <anchor moveWithCells="1">
                  <from>
                    <xdr:col>9</xdr:col>
                    <xdr:colOff>487680</xdr:colOff>
                    <xdr:row>5</xdr:row>
                    <xdr:rowOff>7620</xdr:rowOff>
                  </from>
                  <to>
                    <xdr:col>11</xdr:col>
                    <xdr:colOff>0</xdr:colOff>
                    <xdr:row>5</xdr:row>
                    <xdr:rowOff>259080</xdr:rowOff>
                  </to>
                </anchor>
              </controlPr>
            </control>
          </mc:Choice>
        </mc:AlternateContent>
        <mc:AlternateContent xmlns:mc="http://schemas.openxmlformats.org/markup-compatibility/2006">
          <mc:Choice Requires="x14">
            <control shapeId="4109" r:id="rId12" name="Drop Down 13">
              <controlPr defaultSize="0" autoLine="0" autoPict="0">
                <anchor moveWithCells="1">
                  <from>
                    <xdr:col>9</xdr:col>
                    <xdr:colOff>487680</xdr:colOff>
                    <xdr:row>6</xdr:row>
                    <xdr:rowOff>0</xdr:rowOff>
                  </from>
                  <to>
                    <xdr:col>11</xdr:col>
                    <xdr:colOff>0</xdr:colOff>
                    <xdr:row>6</xdr:row>
                    <xdr:rowOff>259080</xdr:rowOff>
                  </to>
                </anchor>
              </controlPr>
            </control>
          </mc:Choice>
        </mc:AlternateContent>
        <mc:AlternateContent xmlns:mc="http://schemas.openxmlformats.org/markup-compatibility/2006">
          <mc:Choice Requires="x14">
            <control shapeId="4110" r:id="rId13" name="Drop Down 14">
              <controlPr defaultSize="0" autoLine="0" autoPict="0">
                <anchor moveWithCells="1">
                  <from>
                    <xdr:col>7</xdr:col>
                    <xdr:colOff>655320</xdr:colOff>
                    <xdr:row>8</xdr:row>
                    <xdr:rowOff>30480</xdr:rowOff>
                  </from>
                  <to>
                    <xdr:col>10</xdr:col>
                    <xdr:colOff>0</xdr:colOff>
                    <xdr:row>8</xdr:row>
                    <xdr:rowOff>259080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
  <sheetViews>
    <sheetView showGridLines="0" zoomScaleNormal="100" workbookViewId="0">
      <selection sqref="A1:E1"/>
    </sheetView>
  </sheetViews>
  <sheetFormatPr defaultColWidth="9.21875" defaultRowHeight="16.8" zeroHeight="1" x14ac:dyDescent="0.45"/>
  <cols>
    <col min="1" max="1" width="13.44140625" style="73" customWidth="1"/>
    <col min="2" max="2" width="12" style="73" customWidth="1"/>
    <col min="3" max="3" width="11.21875" style="73" customWidth="1"/>
    <col min="4" max="4" width="9.21875" style="73"/>
    <col min="5" max="5" width="16.44140625" style="73" customWidth="1"/>
    <col min="6" max="16384" width="9.21875" style="73"/>
  </cols>
  <sheetData>
    <row r="1" spans="1:5" ht="64.5" customHeight="1" thickBot="1" x14ac:dyDescent="0.5">
      <c r="A1" s="686" t="s">
        <v>161</v>
      </c>
      <c r="B1" s="687"/>
      <c r="C1" s="687"/>
      <c r="D1" s="687"/>
      <c r="E1" s="688"/>
    </row>
    <row r="2" spans="1:5" ht="18" thickBot="1" x14ac:dyDescent="0.5">
      <c r="A2" s="314" t="s">
        <v>37</v>
      </c>
      <c r="B2" s="333"/>
      <c r="C2" s="333"/>
      <c r="D2" s="333"/>
      <c r="E2" s="333"/>
    </row>
    <row r="3" spans="1:5" ht="54" customHeight="1" x14ac:dyDescent="0.45">
      <c r="A3" s="390" t="s">
        <v>162</v>
      </c>
      <c r="B3" s="391"/>
      <c r="C3" s="391"/>
      <c r="D3" s="391"/>
      <c r="E3" s="392"/>
    </row>
    <row r="4" spans="1:5" ht="1.5" customHeight="1" thickBot="1" x14ac:dyDescent="0.5">
      <c r="A4" s="393"/>
      <c r="B4" s="394"/>
      <c r="C4" s="394"/>
      <c r="D4" s="394"/>
      <c r="E4" s="395"/>
    </row>
    <row r="5" spans="1:5" ht="18" thickBot="1" x14ac:dyDescent="0.5">
      <c r="A5" s="689" t="s">
        <v>163</v>
      </c>
      <c r="B5" s="690"/>
      <c r="C5" s="690"/>
      <c r="D5" s="691"/>
      <c r="E5" s="258"/>
    </row>
    <row r="6" spans="1:5" ht="18" customHeight="1" thickBot="1" x14ac:dyDescent="0.5">
      <c r="A6" s="210" t="s">
        <v>164</v>
      </c>
      <c r="B6" s="211"/>
      <c r="C6" s="211"/>
      <c r="D6" s="211"/>
      <c r="E6" s="212"/>
    </row>
    <row r="7" spans="1:5" ht="28.5" customHeight="1" thickBot="1" x14ac:dyDescent="0.5">
      <c r="A7" s="213" t="s">
        <v>165</v>
      </c>
      <c r="B7" s="214"/>
      <c r="C7" s="214"/>
      <c r="D7" s="215"/>
      <c r="E7" s="259">
        <v>2</v>
      </c>
    </row>
    <row r="8" spans="1:5" ht="15" customHeight="1" x14ac:dyDescent="0.45">
      <c r="A8" s="216" t="s">
        <v>166</v>
      </c>
      <c r="B8" s="217"/>
      <c r="C8" s="217"/>
      <c r="D8" s="217"/>
      <c r="E8" s="218"/>
    </row>
    <row r="9" spans="1:5" ht="15" customHeight="1" x14ac:dyDescent="0.45">
      <c r="A9" s="219" t="s">
        <v>167</v>
      </c>
      <c r="B9" s="220"/>
      <c r="C9" s="220"/>
      <c r="D9" s="220"/>
      <c r="E9" s="221"/>
    </row>
    <row r="10" spans="1:5" ht="22.5" customHeight="1" thickBot="1" x14ac:dyDescent="0.5">
      <c r="A10" s="222" t="s">
        <v>168</v>
      </c>
      <c r="B10" s="223"/>
      <c r="C10" s="223"/>
      <c r="D10" s="223"/>
      <c r="E10" s="224"/>
    </row>
    <row r="11" spans="1:5" ht="23.25" customHeight="1" thickBot="1" x14ac:dyDescent="0.5">
      <c r="A11" s="209"/>
      <c r="B11" s="132"/>
      <c r="C11" s="682" t="s">
        <v>169</v>
      </c>
      <c r="D11" s="683"/>
      <c r="E11" s="297">
        <f>IF(AND(E5="AK",E7=1),'Federal Estimator'!B39,IF(AND(E5="AK",E7=2),'Federal Estimator'!B38,IF(AND(E5="HI",E7=1),'Federal Estimator'!B43,IF(AND(E5="HI",E7=2),'Federal Estimator'!B42,IF(AND(E5="GU",E7=1),'Federal Estimator'!B43,IF(AND(E5="GU",E7=2),'Federal Estimator'!B42,IF(AND(E5="PR",E7=1),'Federal Estimator'!B43,IF(AND(E5="PR",E7=2),'Federal Estimator'!B42,IF(AND(E5="VI",E7=1),'Federal Estimator'!B43,IF(AND(E5="VI",E7=2),'Federal Estimator'!B42,IF(AND(E5&lt;&gt;"AK",E5&lt;&gt;"HI",E5&lt;&gt;"GU",E5&lt;&gt;"PR",E5&lt;&gt;"VI",E7=1),'Federal Estimator'!B35,'Federal Estimator'!B34)))))))))))</f>
        <v>4.5999999999999996</v>
      </c>
    </row>
    <row r="12" spans="1:5" ht="26.25" customHeight="1" thickBot="1" x14ac:dyDescent="0.5">
      <c r="A12" s="209"/>
      <c r="B12" s="209"/>
      <c r="C12" s="684" t="s">
        <v>170</v>
      </c>
      <c r="D12" s="685"/>
      <c r="E12" s="297">
        <f>IF(AND(E5="AK",E7=1),'Federal Estimator'!C39,IF(AND(E5="AK",E7=2),'Federal Estimator'!C38,IF(AND(E5="HI",E7=1),'Federal Estimator'!C43,IF(AND(E5="HI",E7=2),'Federal Estimator'!C42,IF(AND(E5="GU",E7=1),'Federal Estimator'!C43,IF(AND(E5="GU",E7=2),'Federal Estimator'!C42,IF(AND(E5="PR",E7=1),'Federal Estimator'!C43,IF(AND(E5="PR",E7=2),'Federal Estimator'!C42,IF(AND(E5="VI",E7=1),'Federal Estimator'!C43,IF(AND(E5="VI",E7=2),'Federal Estimator'!C42,IF(AND(E5&lt;&gt;"AK",E5&lt;&gt;"HI",E5&lt;&gt;"GU",E5&lt;&gt;"PR",E5&lt;&gt;"VI",E7=1),'Federal Estimator'!C35,'Federal Estimator'!C34)))))))))))</f>
        <v>0.44</v>
      </c>
    </row>
    <row r="13" spans="1:5" ht="18" customHeight="1" x14ac:dyDescent="0.45">
      <c r="A13" s="292" t="s">
        <v>171</v>
      </c>
      <c r="B13" s="294"/>
      <c r="C13" s="294"/>
      <c r="D13" s="294"/>
      <c r="E13" s="296"/>
    </row>
    <row r="14" spans="1:5" ht="48" customHeight="1" thickBot="1" x14ac:dyDescent="0.5">
      <c r="A14" s="293" t="s">
        <v>172</v>
      </c>
      <c r="B14" s="295"/>
      <c r="C14" s="295"/>
      <c r="D14" s="295"/>
      <c r="E14" s="291"/>
    </row>
    <row r="15" spans="1:5" ht="28.5" customHeight="1" thickBot="1" x14ac:dyDescent="0.5">
      <c r="A15" s="213" t="s">
        <v>173</v>
      </c>
      <c r="B15" s="214"/>
      <c r="C15" s="214"/>
      <c r="D15" s="215"/>
      <c r="E15" s="260">
        <v>2</v>
      </c>
    </row>
    <row r="16" spans="1:5" ht="15" customHeight="1" x14ac:dyDescent="0.45">
      <c r="A16" s="216" t="s">
        <v>174</v>
      </c>
      <c r="B16" s="217"/>
      <c r="C16" s="217"/>
      <c r="D16" s="217"/>
      <c r="E16" s="218"/>
    </row>
    <row r="17" spans="1:5" ht="17.399999999999999" x14ac:dyDescent="0.45">
      <c r="A17" s="225" t="s">
        <v>175</v>
      </c>
      <c r="B17" s="226"/>
      <c r="C17" s="226"/>
      <c r="D17" s="226"/>
      <c r="E17" s="221"/>
    </row>
    <row r="18" spans="1:5" ht="18" thickBot="1" x14ac:dyDescent="0.5">
      <c r="A18" s="227" t="s">
        <v>176</v>
      </c>
      <c r="B18" s="228"/>
      <c r="C18" s="228"/>
      <c r="D18" s="228"/>
      <c r="E18" s="224"/>
    </row>
    <row r="19" spans="1:5" x14ac:dyDescent="0.45">
      <c r="A19" s="93"/>
      <c r="B19" s="93"/>
      <c r="C19" s="692" t="s">
        <v>177</v>
      </c>
      <c r="D19" s="693"/>
      <c r="E19" s="696">
        <f>IF(AND(E5="AK",E15=1),'Federal Estimator'!E38,IF(AND(E5="AK",E15=2),'Federal Estimator'!E37,IF(AND(E5="HI",E15=1),'Federal Estimator'!E41,IF(AND(E5="HI",E15=2),'Federal Estimator'!E40,IF(AND(E5="GU",E15=1),'Federal Estimator'!E41,IF(AND(E5="GU",E15=2),'Federal Estimator'!E40,IF(AND(E5="PR",E15=1),'Federal Estimator'!E41,IF(AND(E5="PR",E15=2),'Federal Estimator'!E40,IF(AND(E5="VI",E15=1),'Federal Estimator'!E41,IF(AND(E5="VI",E15=2),'Federal Estimator'!E40,IF(AND(E5&lt;&gt;"AK",E5&lt;&gt;"HI",E5&lt;&gt;"GU",E5&lt;&gt;"PR",E5&lt;&gt;"VI",E15=1),'Federal Estimator'!E35,'Federal Estimator'!E34)))))))))))</f>
        <v>2.46</v>
      </c>
    </row>
    <row r="20" spans="1:5" ht="17.399999999999999" thickBot="1" x14ac:dyDescent="0.5">
      <c r="A20" s="93"/>
      <c r="C20" s="694"/>
      <c r="D20" s="695"/>
      <c r="E20" s="697"/>
    </row>
    <row r="21" spans="1:5" ht="18" thickBot="1" x14ac:dyDescent="0.5">
      <c r="A21" s="93"/>
      <c r="B21" s="119"/>
      <c r="C21" s="680" t="s">
        <v>178</v>
      </c>
      <c r="D21" s="681"/>
      <c r="E21" s="297">
        <f>IF(AND(E5="AK",E15=1),'Federal Estimator'!F38,IF(AND(E5="AK",E15=2),'Federal Estimator'!F37,IF(AND(E5="HI",E15=1),'Federal Estimator'!F41,IF(AND(E5="HI",E15=2),'Federal Estimator'!F40,IF(AND(E5="GU",E15=1),'Federal Estimator'!F41,IF(AND(E5="GU",E15=2),'Federal Estimator'!F40,IF(AND(E5="PR",E15=1),'Federal Estimator'!F41,IF(AND(E5="PR",E15=2),'Federal Estimator'!F40,IF(AND(E5="VI",E15=1),'Federal Estimator'!F41,IF(AND(E5="VI",E15=2),'Federal Estimator'!F40,IF(AND(E5&lt;&gt;"AK",E5&lt;&gt;"HI",E5&lt;&gt;"GU",E5&lt;&gt;"PR",E5&lt;&gt;"VI",E15=1),'Federal Estimator'!F35,'Federal Estimator'!F34)))))))))))</f>
        <v>0.4</v>
      </c>
    </row>
    <row r="22" spans="1:5" ht="17.399999999999999" x14ac:dyDescent="0.45">
      <c r="A22" s="93"/>
      <c r="B22" s="93"/>
      <c r="C22" s="120"/>
      <c r="D22" s="120"/>
      <c r="E22" s="121"/>
    </row>
    <row r="23" spans="1:5" x14ac:dyDescent="0.45">
      <c r="B23" s="93"/>
    </row>
    <row r="24" spans="1:5" x14ac:dyDescent="0.45">
      <c r="A24" s="93"/>
      <c r="B24" s="679" t="s">
        <v>179</v>
      </c>
      <c r="C24" s="679"/>
      <c r="D24" s="679"/>
      <c r="E24" s="679"/>
    </row>
    <row r="25" spans="1:5" x14ac:dyDescent="0.45">
      <c r="B25" s="679"/>
      <c r="C25" s="679"/>
      <c r="D25" s="679"/>
      <c r="E25" s="679"/>
    </row>
    <row r="26" spans="1:5" x14ac:dyDescent="0.45">
      <c r="B26" s="76"/>
      <c r="C26" s="76"/>
      <c r="D26" s="76"/>
      <c r="E26" s="76"/>
    </row>
  </sheetData>
  <sheetProtection sheet="1" objects="1" scenarios="1"/>
  <mergeCells count="8">
    <mergeCell ref="B24:E25"/>
    <mergeCell ref="C21:D21"/>
    <mergeCell ref="C11:D11"/>
    <mergeCell ref="C12:D12"/>
    <mergeCell ref="A1:E1"/>
    <mergeCell ref="A5:D5"/>
    <mergeCell ref="C19:D20"/>
    <mergeCell ref="E19:E20"/>
  </mergeCells>
  <dataValidations disablePrompts="1" count="1">
    <dataValidation type="decimal" operator="lessThan" allowBlank="1" showInputMessage="1" showErrorMessage="1" errorTitle="test" sqref="B7" xr:uid="{00000000-0002-0000-0300-000000000000}">
      <formula1>0.3</formula1>
    </dataValidation>
  </dataValidations>
  <hyperlinks>
    <hyperlink ref="B24:E25" location="'Federal Estimator'!A1" display="Back to Fedearl Estimator" xr:uid="{00000000-0004-0000-0300-000000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ltText="Users indicate if SFA receives the two-cents differential for the National School Lunch Program using a drop-down menu.">
                <anchor moveWithCells="1">
                  <from>
                    <xdr:col>4</xdr:col>
                    <xdr:colOff>38100</xdr:colOff>
                    <xdr:row>6</xdr:row>
                    <xdr:rowOff>76200</xdr:rowOff>
                  </from>
                  <to>
                    <xdr:col>4</xdr:col>
                    <xdr:colOff>960120</xdr:colOff>
                    <xdr:row>6</xdr:row>
                    <xdr:rowOff>274320</xdr:rowOff>
                  </to>
                </anchor>
              </controlPr>
            </control>
          </mc:Choice>
        </mc:AlternateContent>
        <mc:AlternateContent xmlns:mc="http://schemas.openxmlformats.org/markup-compatibility/2006">
          <mc:Choice Requires="x14">
            <control shapeId="2050" r:id="rId5" name="Drop Down 2">
              <controlPr defaultSize="0" autoLine="0" autoPict="0" altText="Users indicate if school or site receives severe need breakfast reimbursement for the School Breakfast Program using a drop-down menu.">
                <anchor moveWithCells="1">
                  <from>
                    <xdr:col>4</xdr:col>
                    <xdr:colOff>68580</xdr:colOff>
                    <xdr:row>14</xdr:row>
                    <xdr:rowOff>45720</xdr:rowOff>
                  </from>
                  <to>
                    <xdr:col>4</xdr:col>
                    <xdr:colOff>982980</xdr:colOff>
                    <xdr:row>14</xdr:row>
                    <xdr:rowOff>259080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0B41-9A05-4BB7-904F-A800DD93CDD2}">
  <dimension ref="A1:J26"/>
  <sheetViews>
    <sheetView showGridLines="0" topLeftCell="A2" zoomScaleNormal="100" workbookViewId="0">
      <selection activeCell="B8" sqref="B8:I8"/>
    </sheetView>
  </sheetViews>
  <sheetFormatPr defaultColWidth="9.21875" defaultRowHeight="16.8" zeroHeight="1" x14ac:dyDescent="0.45"/>
  <cols>
    <col min="1" max="1" width="3.44140625" style="73" customWidth="1"/>
    <col min="2" max="2" width="21.21875" style="73" customWidth="1"/>
    <col min="3" max="8" width="20.77734375" style="73" customWidth="1"/>
    <col min="9" max="9" width="22.44140625" style="73" customWidth="1"/>
    <col min="10" max="16384" width="9.21875" style="73"/>
  </cols>
  <sheetData>
    <row r="1" spans="1:10" ht="17.399999999999999" hidden="1" thickBot="1" x14ac:dyDescent="0.5"/>
    <row r="2" spans="1:10" ht="24" customHeight="1" thickBot="1" x14ac:dyDescent="0.5">
      <c r="A2" s="132"/>
      <c r="B2" s="704" t="s">
        <v>180</v>
      </c>
      <c r="C2" s="705"/>
      <c r="D2" s="705"/>
      <c r="E2" s="705"/>
      <c r="F2" s="705"/>
      <c r="G2" s="705"/>
      <c r="H2" s="705"/>
      <c r="I2" s="706"/>
    </row>
    <row r="3" spans="1:10" ht="24" customHeight="1" x14ac:dyDescent="0.45">
      <c r="A3" s="342"/>
      <c r="B3" s="400"/>
      <c r="C3" s="400"/>
      <c r="D3" s="400"/>
      <c r="E3" s="406" t="s">
        <v>181</v>
      </c>
      <c r="F3" s="401"/>
      <c r="G3" s="400"/>
      <c r="H3" s="400"/>
      <c r="I3" s="402"/>
    </row>
    <row r="4" spans="1:10" ht="33" customHeight="1" thickBot="1" x14ac:dyDescent="0.5">
      <c r="A4" s="342"/>
      <c r="B4" s="707" t="s">
        <v>182</v>
      </c>
      <c r="C4" s="707"/>
      <c r="D4" s="134"/>
      <c r="E4" s="134"/>
      <c r="F4" s="707" t="s">
        <v>183</v>
      </c>
      <c r="G4" s="707"/>
      <c r="H4" s="708"/>
      <c r="I4" s="709"/>
    </row>
    <row r="5" spans="1:10" ht="31.5" customHeight="1" thickBot="1" x14ac:dyDescent="0.5">
      <c r="A5" s="132"/>
      <c r="B5" s="314" t="s">
        <v>37</v>
      </c>
      <c r="C5" s="314"/>
      <c r="D5" s="314"/>
      <c r="E5" s="314"/>
      <c r="F5" s="314"/>
      <c r="G5" s="314"/>
      <c r="H5" s="314"/>
      <c r="I5" s="314"/>
    </row>
    <row r="6" spans="1:10" ht="13.5" customHeight="1" thickBot="1" x14ac:dyDescent="0.5">
      <c r="A6" s="132"/>
      <c r="B6" s="271"/>
      <c r="C6" s="135"/>
      <c r="D6" s="135"/>
      <c r="E6" s="135"/>
      <c r="F6" s="132"/>
      <c r="G6" s="133"/>
      <c r="H6" s="133"/>
      <c r="I6" s="133"/>
    </row>
    <row r="7" spans="1:10" ht="31.5" customHeight="1" x14ac:dyDescent="0.45">
      <c r="A7" s="132"/>
      <c r="B7" s="396" t="s">
        <v>184</v>
      </c>
      <c r="C7" s="397"/>
      <c r="D7" s="397"/>
      <c r="E7" s="397"/>
      <c r="F7" s="397"/>
      <c r="G7" s="397"/>
      <c r="H7" s="397"/>
      <c r="I7" s="398"/>
    </row>
    <row r="8" spans="1:10" ht="26.25" customHeight="1" thickBot="1" x14ac:dyDescent="0.5">
      <c r="A8" s="132"/>
      <c r="B8" s="711" t="s">
        <v>185</v>
      </c>
      <c r="C8" s="712"/>
      <c r="D8" s="712"/>
      <c r="E8" s="712"/>
      <c r="F8" s="712"/>
      <c r="G8" s="712"/>
      <c r="H8" s="712"/>
      <c r="I8" s="713"/>
    </row>
    <row r="9" spans="1:10" ht="19.5" customHeight="1" x14ac:dyDescent="0.45">
      <c r="A9" s="132"/>
      <c r="B9" s="698" t="s">
        <v>186</v>
      </c>
      <c r="C9" s="698" t="s">
        <v>187</v>
      </c>
      <c r="D9" s="698" t="s">
        <v>188</v>
      </c>
      <c r="E9" s="698" t="s">
        <v>189</v>
      </c>
      <c r="F9" s="698" t="s">
        <v>190</v>
      </c>
      <c r="G9" s="698" t="s">
        <v>191</v>
      </c>
      <c r="H9" s="698" t="s">
        <v>192</v>
      </c>
      <c r="I9" s="698" t="s">
        <v>193</v>
      </c>
      <c r="J9" s="132"/>
    </row>
    <row r="10" spans="1:10" ht="51.75" customHeight="1" thickBot="1" x14ac:dyDescent="0.5">
      <c r="A10" s="132"/>
      <c r="B10" s="710"/>
      <c r="C10" s="699"/>
      <c r="D10" s="699"/>
      <c r="E10" s="699"/>
      <c r="F10" s="699"/>
      <c r="G10" s="699"/>
      <c r="H10" s="699"/>
      <c r="I10" s="699"/>
      <c r="J10" s="132"/>
    </row>
    <row r="11" spans="1:10" ht="36.75" customHeight="1" thickBot="1" x14ac:dyDescent="0.5">
      <c r="A11" s="132"/>
      <c r="B11" s="399"/>
      <c r="C11" s="265"/>
      <c r="D11" s="265"/>
      <c r="E11" s="272" t="str">
        <f>IFERROR(ROUND(C11/D11,4),"")</f>
        <v/>
      </c>
      <c r="F11" s="136" t="str">
        <f>IFERROR(E11*100%,"")</f>
        <v/>
      </c>
      <c r="G11" s="407">
        <v>1.6</v>
      </c>
      <c r="H11" s="229" t="str">
        <f>IFERROR(IF(F11*1.6&gt;=1,1,IF(F11&lt;0.15,0,F11*1.6)),"")</f>
        <v/>
      </c>
      <c r="I11" s="230" t="str">
        <f>IF(ISBLANK(D11),"",100%-H11)</f>
        <v/>
      </c>
      <c r="J11" s="132"/>
    </row>
    <row r="12" spans="1:10" ht="20.25" customHeight="1" thickBot="1" x14ac:dyDescent="0.5">
      <c r="A12" s="132"/>
      <c r="B12" s="132"/>
      <c r="C12" s="270"/>
      <c r="D12" s="107"/>
      <c r="E12" s="107"/>
      <c r="F12" s="107"/>
      <c r="G12" s="107"/>
      <c r="H12" s="107"/>
      <c r="I12" s="107"/>
    </row>
    <row r="13" spans="1:10" ht="30.75" customHeight="1" x14ac:dyDescent="0.45">
      <c r="A13" s="132"/>
      <c r="B13" s="700" t="s">
        <v>194</v>
      </c>
      <c r="C13" s="701"/>
      <c r="D13" s="701"/>
      <c r="E13" s="701"/>
      <c r="F13" s="701"/>
      <c r="G13" s="701"/>
      <c r="H13" s="701"/>
      <c r="I13" s="701"/>
      <c r="J13" s="122"/>
    </row>
    <row r="14" spans="1:10" ht="52.5" customHeight="1" thickBot="1" x14ac:dyDescent="0.5">
      <c r="A14" s="132"/>
      <c r="B14" s="702" t="s">
        <v>195</v>
      </c>
      <c r="C14" s="703"/>
      <c r="D14" s="703"/>
      <c r="E14" s="703"/>
      <c r="F14" s="703"/>
      <c r="G14" s="703"/>
      <c r="H14" s="703"/>
      <c r="I14" s="703"/>
      <c r="J14" s="122"/>
    </row>
    <row r="15" spans="1:10" ht="21.75" customHeight="1" x14ac:dyDescent="0.45">
      <c r="A15" s="132"/>
      <c r="B15" s="698" t="s">
        <v>196</v>
      </c>
      <c r="C15" s="698" t="s">
        <v>187</v>
      </c>
      <c r="D15" s="698" t="s">
        <v>188</v>
      </c>
      <c r="E15" s="698" t="s">
        <v>189</v>
      </c>
      <c r="F15" s="698" t="s">
        <v>190</v>
      </c>
      <c r="G15" s="698" t="s">
        <v>197</v>
      </c>
      <c r="H15" s="698" t="s">
        <v>192</v>
      </c>
      <c r="I15" s="698" t="s">
        <v>193</v>
      </c>
      <c r="J15" s="132"/>
    </row>
    <row r="16" spans="1:10" ht="54.75" customHeight="1" thickBot="1" x14ac:dyDescent="0.5">
      <c r="A16" s="132"/>
      <c r="B16" s="699"/>
      <c r="C16" s="699"/>
      <c r="D16" s="699"/>
      <c r="E16" s="699"/>
      <c r="F16" s="699"/>
      <c r="G16" s="699"/>
      <c r="H16" s="699"/>
      <c r="I16" s="699"/>
      <c r="J16" s="132"/>
    </row>
    <row r="17" spans="1:10" ht="28.5" customHeight="1" x14ac:dyDescent="0.45">
      <c r="A17" s="132"/>
      <c r="B17" s="137" t="s">
        <v>198</v>
      </c>
      <c r="C17" s="266"/>
      <c r="D17" s="266"/>
      <c r="E17" s="334" t="str">
        <f>IFERROR(ROUND(C17/D17,4),"")</f>
        <v/>
      </c>
      <c r="F17" s="335" t="str">
        <f>IFERROR(E17*100%,"")</f>
        <v/>
      </c>
      <c r="G17" s="138">
        <v>1.6</v>
      </c>
      <c r="H17" s="339" t="str">
        <f>IFERROR(IF(F17*1.6&gt;=1,1,IF(F17&lt;0.15,0,F17*1.6)),"")</f>
        <v/>
      </c>
      <c r="I17" s="339" t="str">
        <f>IF(ISBLANK(D17),"",100%-H17)</f>
        <v/>
      </c>
      <c r="J17" s="132"/>
    </row>
    <row r="18" spans="1:10" ht="27" customHeight="1" x14ac:dyDescent="0.45">
      <c r="A18" s="132"/>
      <c r="B18" s="139" t="s">
        <v>199</v>
      </c>
      <c r="C18" s="267"/>
      <c r="D18" s="267"/>
      <c r="E18" s="334" t="str">
        <f t="shared" ref="E18:E21" si="0">IFERROR(ROUND(C18/D18, 4),"")</f>
        <v/>
      </c>
      <c r="F18" s="335" t="str">
        <f t="shared" ref="F18:F21" si="1">IFERROR(E18*100%,"")</f>
        <v/>
      </c>
      <c r="G18" s="140">
        <v>1.6</v>
      </c>
      <c r="H18" s="339" t="str">
        <f t="shared" ref="H18:H21" si="2">IFERROR(IF(F18*1.6&gt;=1,1,IF(F18&lt;0.15,0,F18*1.6)),"")</f>
        <v/>
      </c>
      <c r="I18" s="339" t="str">
        <f>IF(ISBLANK(D18),"",100%-H18)</f>
        <v/>
      </c>
      <c r="J18" s="132"/>
    </row>
    <row r="19" spans="1:10" ht="27" customHeight="1" x14ac:dyDescent="0.45">
      <c r="A19" s="132"/>
      <c r="B19" s="139" t="s">
        <v>200</v>
      </c>
      <c r="C19" s="267"/>
      <c r="D19" s="267"/>
      <c r="E19" s="334" t="str">
        <f t="shared" si="0"/>
        <v/>
      </c>
      <c r="F19" s="335" t="str">
        <f t="shared" si="1"/>
        <v/>
      </c>
      <c r="G19" s="140">
        <v>1.6</v>
      </c>
      <c r="H19" s="339" t="str">
        <f t="shared" si="2"/>
        <v/>
      </c>
      <c r="I19" s="339" t="str">
        <f>IF(ISBLANK(D19),"",100%-H19)</f>
        <v/>
      </c>
      <c r="J19" s="132"/>
    </row>
    <row r="20" spans="1:10" ht="27" customHeight="1" thickBot="1" x14ac:dyDescent="0.5">
      <c r="A20" s="132"/>
      <c r="B20" s="141" t="s">
        <v>201</v>
      </c>
      <c r="C20" s="268"/>
      <c r="D20" s="268"/>
      <c r="E20" s="336" t="str">
        <f t="shared" si="0"/>
        <v/>
      </c>
      <c r="F20" s="337" t="str">
        <f t="shared" si="1"/>
        <v/>
      </c>
      <c r="G20" s="142">
        <v>1.6</v>
      </c>
      <c r="H20" s="340" t="str">
        <f t="shared" si="2"/>
        <v/>
      </c>
      <c r="I20" s="340" t="str">
        <f>IF(ISBLANK(D20),"",100%-H20)</f>
        <v/>
      </c>
      <c r="J20" s="132"/>
    </row>
    <row r="21" spans="1:10" ht="37.5" customHeight="1" thickTop="1" thickBot="1" x14ac:dyDescent="0.5">
      <c r="A21" s="132"/>
      <c r="B21" s="143" t="s">
        <v>202</v>
      </c>
      <c r="C21" s="269"/>
      <c r="D21" s="269"/>
      <c r="E21" s="338" t="str">
        <f t="shared" si="0"/>
        <v/>
      </c>
      <c r="F21" s="335" t="str">
        <f t="shared" si="1"/>
        <v/>
      </c>
      <c r="G21" s="144">
        <v>1.6</v>
      </c>
      <c r="H21" s="341" t="str">
        <f t="shared" si="2"/>
        <v/>
      </c>
      <c r="I21" s="341" t="str">
        <f>IF(ISBLANK(D21),"",100%-H21)</f>
        <v/>
      </c>
      <c r="J21" s="132"/>
    </row>
    <row r="22" spans="1:10" hidden="1" x14ac:dyDescent="0.45">
      <c r="A22" s="132"/>
      <c r="B22" s="132"/>
      <c r="C22" s="132"/>
      <c r="D22" s="132"/>
      <c r="E22" s="132"/>
      <c r="F22" s="132"/>
      <c r="G22" s="132"/>
      <c r="H22" s="132"/>
      <c r="I22" s="132"/>
    </row>
    <row r="23" spans="1:10" hidden="1" x14ac:dyDescent="0.45">
      <c r="A23" s="132"/>
      <c r="B23" s="132"/>
      <c r="C23" s="132"/>
      <c r="D23" s="132"/>
      <c r="E23" s="132"/>
      <c r="F23" s="132"/>
      <c r="G23" s="132"/>
      <c r="H23" s="132"/>
      <c r="I23" s="132"/>
    </row>
    <row r="24" spans="1:10" hidden="1" x14ac:dyDescent="0.45">
      <c r="A24" s="132"/>
      <c r="B24" s="132"/>
      <c r="C24" s="132"/>
      <c r="E24" s="132"/>
      <c r="F24" s="132"/>
      <c r="G24" s="132"/>
      <c r="H24" s="132"/>
      <c r="I24" s="132"/>
    </row>
    <row r="25" spans="1:10" hidden="1" x14ac:dyDescent="0.45">
      <c r="A25" s="132"/>
      <c r="B25" s="132"/>
      <c r="C25" s="132"/>
      <c r="D25" s="132"/>
      <c r="E25" s="132"/>
      <c r="F25" s="132"/>
      <c r="G25" s="132"/>
      <c r="H25" s="132"/>
      <c r="I25" s="132"/>
    </row>
    <row r="26" spans="1:10" hidden="1" x14ac:dyDescent="0.45">
      <c r="A26" s="132"/>
      <c r="B26" s="132"/>
      <c r="C26" s="132"/>
      <c r="D26" s="132"/>
      <c r="E26" s="132"/>
      <c r="F26" s="132"/>
      <c r="G26" s="132"/>
      <c r="H26" s="132"/>
      <c r="I26" s="132"/>
    </row>
  </sheetData>
  <sheetProtection sheet="1" objects="1" scenarios="1"/>
  <mergeCells count="23">
    <mergeCell ref="B2:I2"/>
    <mergeCell ref="B4:C4"/>
    <mergeCell ref="F4:G4"/>
    <mergeCell ref="H4:I4"/>
    <mergeCell ref="E9:E10"/>
    <mergeCell ref="I9:I10"/>
    <mergeCell ref="B9:B10"/>
    <mergeCell ref="C9:C10"/>
    <mergeCell ref="D9:D10"/>
    <mergeCell ref="F9:F10"/>
    <mergeCell ref="G9:G10"/>
    <mergeCell ref="B8:I8"/>
    <mergeCell ref="E15:E16"/>
    <mergeCell ref="B13:I13"/>
    <mergeCell ref="B14:I14"/>
    <mergeCell ref="H9:H10"/>
    <mergeCell ref="B15:B16"/>
    <mergeCell ref="C15:C16"/>
    <mergeCell ref="D15:D16"/>
    <mergeCell ref="F15:F16"/>
    <mergeCell ref="G15:G16"/>
    <mergeCell ref="H15:H16"/>
    <mergeCell ref="I15:I16"/>
  </mergeCells>
  <pageMargins left="0.7" right="0.7" top="0.75" bottom="0.75" header="0.3" footer="0.3"/>
  <pageSetup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FC6A9AD86D9B45A3738FB506616F4D" ma:contentTypeVersion="16" ma:contentTypeDescription="Create a new document." ma:contentTypeScope="" ma:versionID="0b6a8b80e278d7c70628390f310a1fd8">
  <xsd:schema xmlns:xsd="http://www.w3.org/2001/XMLSchema" xmlns:xs="http://www.w3.org/2001/XMLSchema" xmlns:p="http://schemas.microsoft.com/office/2006/metadata/properties" xmlns:ns2="4b79f948-d303-46c5-90ab-cfd5cb49efd5" xmlns:ns3="de2a901d-5715-4953-ad41-48e0d41e320e" targetNamespace="http://schemas.microsoft.com/office/2006/metadata/properties" ma:root="true" ma:fieldsID="054c63f1b17c5be17a1a679c23da3cef" ns2:_="" ns3:_="">
    <xsd:import namespace="4b79f948-d303-46c5-90ab-cfd5cb49efd5"/>
    <xsd:import namespace="de2a901d-5715-4953-ad41-48e0d41e3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2:MediaServiceDateTaken" minOccurs="0"/>
                <xsd:element ref="ns2:MediaServiceOCR" minOccurs="0"/>
                <xsd:element ref="ns2:MediaServiceObjectDetectorVersions" minOccurs="0"/>
                <xsd:element ref="ns2:MediaLengthInSecond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79f948-d303-46c5-90ab-cfd5cb49ef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atus" ma:index="21" nillable="true" ma:displayName="Status" ma:format="Dropdown" ma:internalName="Status">
      <xsd:simpleType>
        <xsd:restriction base="dms:Choice">
          <xsd:enumeration value="In Progress"/>
          <xsd:enumeration value="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de2a901d-5715-4953-ad41-48e0d41e3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b79f948-d303-46c5-90ab-cfd5cb49efd5">
      <Terms xmlns="http://schemas.microsoft.com/office/infopath/2007/PartnerControls"/>
    </lcf76f155ced4ddcb4097134ff3c332f>
    <Status xmlns="4b79f948-d303-46c5-90ab-cfd5cb49efd5" xsi:nil="true"/>
  </documentManagement>
</p:properties>
</file>

<file path=customXml/itemProps1.xml><?xml version="1.0" encoding="utf-8"?>
<ds:datastoreItem xmlns:ds="http://schemas.openxmlformats.org/officeDocument/2006/customXml" ds:itemID="{4193CDD3-CBD1-497A-BEEF-6DC5A48F2996}">
  <ds:schemaRefs>
    <ds:schemaRef ds:uri="http://schemas.microsoft.com/sharepoint/v3/contenttype/forms"/>
  </ds:schemaRefs>
</ds:datastoreItem>
</file>

<file path=customXml/itemProps2.xml><?xml version="1.0" encoding="utf-8"?>
<ds:datastoreItem xmlns:ds="http://schemas.openxmlformats.org/officeDocument/2006/customXml" ds:itemID="{F4E7F068-74B4-4EE9-8954-13D6730F1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79f948-d303-46c5-90ab-cfd5cb49efd5"/>
    <ds:schemaRef ds:uri="de2a901d-5715-4953-ad41-48e0d41e3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46FAF-80CD-4330-B1A9-041EC136EEF4}">
  <ds:schemaRefs>
    <ds:schemaRef ds:uri="http://schemas.microsoft.com/office/2006/metadata/longProperties"/>
  </ds:schemaRefs>
</ds:datastoreItem>
</file>

<file path=customXml/itemProps4.xml><?xml version="1.0" encoding="utf-8"?>
<ds:datastoreItem xmlns:ds="http://schemas.openxmlformats.org/officeDocument/2006/customXml" ds:itemID="{07267460-72FB-438A-B98A-18382EC8D0DE}">
  <ds:schemaRefs>
    <ds:schemaRef ds:uri="http://schemas.microsoft.com/office/2006/metadata/properties"/>
    <ds:schemaRef ds:uri="http://schemas.microsoft.com/office/infopath/2007/PartnerControls"/>
    <ds:schemaRef ds:uri="4b79f948-d303-46c5-90ab-cfd5cb49efd5"/>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19</vt:i4>
      </vt:variant>
    </vt:vector>
  </HeadingPairs>
  <TitlesOfParts>
    <vt:vector size="24" baseType="lpstr">
      <vt:lpstr>Instructions</vt:lpstr>
      <vt:lpstr>Federal Estimator</vt:lpstr>
      <vt:lpstr>Estimator wNonFed</vt:lpstr>
      <vt:lpstr>Reimbursement Rates</vt:lpstr>
      <vt:lpstr>ISP Tracker</vt:lpstr>
      <vt:lpstr>'Federal Estimator'!Breakfree</vt:lpstr>
      <vt:lpstr>Breakfree</vt:lpstr>
      <vt:lpstr>'Federal Estimator'!Breakpaid</vt:lpstr>
      <vt:lpstr>Breakpaid</vt:lpstr>
      <vt:lpstr>'Federal Estimator'!extra2</vt:lpstr>
      <vt:lpstr>extra2</vt:lpstr>
      <vt:lpstr>'Federal Estimator'!Identified</vt:lpstr>
      <vt:lpstr>Identified</vt:lpstr>
      <vt:lpstr>'Federal Estimator'!LunchFree</vt:lpstr>
      <vt:lpstr>LunchFree</vt:lpstr>
      <vt:lpstr>'Federal Estimator'!LunchPaid</vt:lpstr>
      <vt:lpstr>LunchPaid</vt:lpstr>
      <vt:lpstr>'Estimator wNonFed'!Print_Area</vt:lpstr>
      <vt:lpstr>'Federal Estimator'!Print_Area</vt:lpstr>
      <vt:lpstr>Instructions!Print_Area</vt:lpstr>
      <vt:lpstr>'Federal Estimator'!severe</vt:lpstr>
      <vt:lpstr>severe</vt:lpstr>
      <vt:lpstr>'Federal Estimator'!sixcents</vt:lpstr>
      <vt:lpstr>sixcents</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Eligibility Provision (CEP): Monthly Federal Reimbursement Estimator</dc:title>
  <dc:subject>CEP Estimator Tool</dc:subject>
  <dc:creator>USDA Food and Nutrition Service</dc:creator>
  <cp:keywords/>
  <dc:description/>
  <cp:lastModifiedBy>Newman, Katie - FNS</cp:lastModifiedBy>
  <cp:revision/>
  <dcterms:created xsi:type="dcterms:W3CDTF">2011-03-30T18:04:46Z</dcterms:created>
  <dcterms:modified xsi:type="dcterms:W3CDTF">2026-03-17T12:09:46Z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ESRI_WORKBOOK_ID">
    <vt:lpwstr>54be8dcaa2fa45008b141d3b2c591564</vt:lpwstr>
  </property>
  <property fmtid="{D5CDD505-2E9C-101B-9397-08002B2CF9AE}" pid="4" name="ContentTypeId">
    <vt:lpwstr>0x0101003AFC6A9AD86D9B45A3738FB506616F4D</vt:lpwstr>
  </property>
  <property fmtid="{D5CDD505-2E9C-101B-9397-08002B2CF9AE}" pid="5" name="MediaServiceImageTags">
    <vt:lpwstr/>
  </property>
</Properties>
</file>